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8_{868C835F-B4C0-4BA8-BBC0-094BD82A8E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B48" i="2" l="1"/>
  <c r="C55" i="2"/>
  <c r="C54" i="2" s="1"/>
  <c r="B55" i="2"/>
  <c r="B54" i="2" s="1"/>
  <c r="B59" i="2" l="1"/>
  <c r="B61" i="2" s="1"/>
  <c r="C48" i="2"/>
  <c r="C59" i="2" s="1"/>
  <c r="B41" i="2"/>
  <c r="B36" i="2"/>
  <c r="C36" i="2"/>
  <c r="C43" i="2"/>
  <c r="C41" i="2" s="1"/>
  <c r="C4" i="2"/>
  <c r="B4" i="2"/>
  <c r="B16" i="2"/>
  <c r="C16" i="2"/>
  <c r="B33" i="2" l="1"/>
  <c r="B45" i="2"/>
  <c r="C45" i="2"/>
  <c r="C33" i="2"/>
  <c r="C61" i="2" s="1"/>
  <c r="C65" i="2" s="1"/>
  <c r="B63" i="2" l="1"/>
  <c r="B65" i="2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<sst xmlns="http://schemas.openxmlformats.org/spreadsheetml/2006/main" count="58" uniqueCount="50">
  <si>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</si>
  <si>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</si>
  <si>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</si>
  <si>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</si>
  <si>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</si>
  <si>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</si>
  <si>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</si>
  <si>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</si>
  <si>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</si>
  <si>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</si>
  <si>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</si>
  <si>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</si>
  <si>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</si>
  <si>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</si>
  <si>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</si>
  <si>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</si>
  <si>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</si>
  <si>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</si>
  <si>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</si>
  <si>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</si>
  <si>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</si>
  <si>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</si>
  <si>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</si>
  <si>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</si>
  <si>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</si>
  <si>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</si>
  <si>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</si>
  <si>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</si>
  <si>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</si>
  <si>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</si>
  <si>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</si>
  <si>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</si>
  <si>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</si>
  <si>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</si>
  <si>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</si>
  <si>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</si>
  <si>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</si>
  <si>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</si>
  <si>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</si>
  <si>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</si>
  <si>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</si>
  <si>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</si>
  <si>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</si>
  <si>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</si>
  <si>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</si>
  <si>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</si>
  <si>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</si>
  <si>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</si>
  <si>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</si>
  <si>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Valle de Santiago, Gto.
Estado de Flujos de Efectivo.
Del 01 de Enero 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</si>
</sst>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1">
    <xf numFmtId="0" fontId="0" fillId="0" borderId="0"/>
    <xf numFmtId="164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8" fillId="0" borderId="0" xfId="8" applyFont="1" applyFill="1" applyBorder="1" applyProtection="1">
      <protection locked="0"/>
    </xf>
    <xf numFmtId="0" fontId="7" fillId="2" borderId="4" xfId="8" applyFont="1" applyFill="1" applyBorder="1" applyAlignment="1">
      <alignment horizontal="center" vertical="center" wrapText="1"/>
    </xf>
    <xf numFmtId="0" fontId="7" fillId="2" borderId="1" xfId="8" applyFont="1" applyFill="1" applyBorder="1" applyAlignment="1">
      <alignment horizontal="center" vertical="center" wrapText="1"/>
    </xf>
    <xf numFmtId="0" fontId="7" fillId="0" borderId="4" xfId="8" applyFont="1" applyFill="1" applyBorder="1" applyAlignment="1">
      <alignment horizontal="left" vertical="top" wrapText="1" indent="1"/>
    </xf>
    <xf numFmtId="0" fontId="8" fillId="0" borderId="4" xfId="8" applyFont="1" applyFill="1" applyBorder="1" applyAlignment="1" applyProtection="1">
      <alignment horizontal="center" vertical="top" wrapText="1"/>
      <protection locked="0"/>
    </xf>
    <xf numFmtId="0" fontId="7" fillId="0" borderId="4" xfId="8" applyFont="1" applyFill="1" applyBorder="1" applyAlignment="1">
      <alignment horizontal="left" vertical="top" wrapText="1" indent="2"/>
    </xf>
    <xf numFmtId="4" fontId="7" fillId="0" borderId="4" xfId="8" applyNumberFormat="1" applyFont="1" applyFill="1" applyBorder="1" applyAlignment="1" applyProtection="1">
      <alignment vertical="top" wrapText="1"/>
      <protection locked="0"/>
    </xf>
    <xf numFmtId="0" fontId="8" fillId="0" borderId="4" xfId="8" applyFont="1" applyFill="1" applyBorder="1" applyAlignment="1">
      <alignment horizontal="left" vertical="top" wrapText="1" indent="3"/>
    </xf>
    <xf numFmtId="4" fontId="8" fillId="0" borderId="4" xfId="8" applyNumberFormat="1" applyFont="1" applyFill="1" applyBorder="1" applyAlignment="1" applyProtection="1">
      <alignment vertical="top" wrapText="1"/>
      <protection locked="0"/>
    </xf>
    <xf numFmtId="0" fontId="8" fillId="0" borderId="4" xfId="8" applyFont="1" applyFill="1" applyBorder="1" applyAlignment="1">
      <alignment horizontal="left" vertical="top" wrapText="1"/>
    </xf>
    <xf numFmtId="0" fontId="7" fillId="0" borderId="4" xfId="8" applyFont="1" applyFill="1" applyBorder="1" applyAlignment="1">
      <alignment vertical="top" wrapText="1"/>
    </xf>
    <xf numFmtId="0" fontId="8" fillId="0" borderId="4" xfId="8" applyFont="1" applyFill="1" applyBorder="1" applyAlignment="1">
      <alignment vertical="top" wrapText="1"/>
    </xf>
    <xf numFmtId="4" fontId="8" fillId="0" borderId="4" xfId="8" applyNumberFormat="1" applyFont="1" applyFill="1" applyBorder="1" applyAlignment="1">
      <alignment vertical="top"/>
    </xf>
    <xf numFmtId="4" fontId="8" fillId="0" borderId="0" xfId="8" applyNumberFormat="1" applyFont="1" applyFill="1" applyBorder="1" applyProtection="1">
      <protection locked="0"/>
    </xf>
    <xf numFmtId="0" fontId="11" fillId="0" borderId="4" xfId="0" applyFont="1" applyBorder="1"/>
    <xf numFmtId="4" fontId="7" fillId="0" borderId="0" xfId="8" applyNumberFormat="1" applyFont="1" applyFill="1" applyBorder="1" applyAlignment="1" applyProtection="1">
      <alignment vertical="top" wrapText="1"/>
      <protection locked="0"/>
    </xf>
    <xf numFmtId="39" fontId="0" fillId="0" borderId="5" xfId="0" applyNumberFormat="1" applyFill="1" applyBorder="1"/>
    <xf numFmtId="4" fontId="8" fillId="0" borderId="4" xfId="8" applyNumberFormat="1" applyFont="1" applyFill="1" applyBorder="1" applyAlignment="1" applyProtection="1">
      <alignment vertical="top"/>
      <protection locked="0"/>
    </xf>
    <xf numFmtId="0" fontId="11" fillId="0" borderId="4" xfId="0" applyFont="1" applyFill="1" applyBorder="1"/>
    <xf numFmtId="43" fontId="8" fillId="0" borderId="0" xfId="61" applyFont="1" applyFill="1" applyBorder="1" applyProtection="1">
      <protection locked="0"/>
    </xf>
    <xf numFmtId="39" fontId="0" fillId="0" borderId="4" xfId="0" applyNumberFormat="1" applyFill="1" applyBorder="1"/>
    <xf numFmtId="4" fontId="8" fillId="0" borderId="0" xfId="8" applyNumberFormat="1" applyFont="1" applyFill="1" applyBorder="1" applyAlignment="1" applyProtection="1">
      <alignment vertical="top" wrapText="1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11" fillId="0" borderId="0" xfId="0" applyFont="1" applyAlignment="1">
      <alignment wrapText="1"/>
    </xf>
  </cellXfs>
  <cellStyles count="71">
    <cellStyle name="Euro" xfId="1" xr:uid="{00000000-0005-0000-0000-000000000000}"/>
    <cellStyle name="Millares" xfId="61" builtinId="3"/>
    <cellStyle name="Millares 2" xfId="2" xr:uid="{00000000-0005-0000-0000-000001000000}"/>
    <cellStyle name="Millares 2 2" xfId="3" xr:uid="{00000000-0005-0000-0000-000002000000}"/>
    <cellStyle name="Millares 2 2 2" xfId="26" xr:uid="{36FEEA59-A1E8-4A48-936F-AF98DACE3CA2}"/>
    <cellStyle name="Millares 2 2 3" xfId="17" xr:uid="{33EAF2DF-8867-42A6-83D4-0A31894BDEBD}"/>
    <cellStyle name="Millares 2 2 4" xfId="35" xr:uid="{E4CED746-A97A-4667-9C2A-EEE517523273}"/>
    <cellStyle name="Millares 2 2 5" xfId="44" xr:uid="{4E25CE39-A0A1-4251-8C97-68C332D983E8}"/>
    <cellStyle name="Millares 2 2 6" xfId="53" xr:uid="{9DD7BC6C-652E-416B-B1C6-0D4166952690}"/>
    <cellStyle name="Millares 2 2 7" xfId="63" xr:uid="{A4BAD8CD-4044-4AAB-BF07-3FE197EE6D18}"/>
    <cellStyle name="Millares 2 3" xfId="4" xr:uid="{00000000-0005-0000-0000-000003000000}"/>
    <cellStyle name="Millares 2 3 2" xfId="27" xr:uid="{7673ACA0-16B8-4727-94A3-A36BFAE14857}"/>
    <cellStyle name="Millares 2 3 3" xfId="18" xr:uid="{519C4E17-6C9F-41DA-9511-A45D86E0FED4}"/>
    <cellStyle name="Millares 2 3 4" xfId="36" xr:uid="{CB862F55-E3AC-4A3E-B8FC-8141B48B6998}"/>
    <cellStyle name="Millares 2 3 5" xfId="45" xr:uid="{CC258653-E5FA-4331-B2AE-146AEA4C80B3}"/>
    <cellStyle name="Millares 2 3 6" xfId="54" xr:uid="{CA8303B3-F0B5-494D-9E9F-53D61F4D7A1A}"/>
    <cellStyle name="Millares 2 3 7" xfId="64" xr:uid="{A02E7E1E-82F7-4574-B27D-D4227084EADA}"/>
    <cellStyle name="Millares 2 4" xfId="25" xr:uid="{FAA4F133-35E6-44A0-B1FE-0DB87DFDB838}"/>
    <cellStyle name="Millares 2 5" xfId="16" xr:uid="{D66A0771-F670-4697-9942-CC4303E0FA87}"/>
    <cellStyle name="Millares 2 6" xfId="34" xr:uid="{DF3E144F-0626-4851-9319-F7BEF92BF4CE}"/>
    <cellStyle name="Millares 2 7" xfId="43" xr:uid="{4D79D9D1-7340-4575-8F9E-BF612B62B3A1}"/>
    <cellStyle name="Millares 2 8" xfId="52" xr:uid="{6CDE2984-1A27-4959-881B-96660127C1D5}"/>
    <cellStyle name="Millares 2 9" xfId="62" xr:uid="{AEE6F712-D59E-4549-98AB-F536C0832733}"/>
    <cellStyle name="Millares 3" xfId="5" xr:uid="{00000000-0005-0000-0000-000004000000}"/>
    <cellStyle name="Millares 3 2" xfId="28" xr:uid="{99C96EEC-411D-46AE-9062-1AD90B95EC1B}"/>
    <cellStyle name="Millares 3 3" xfId="19" xr:uid="{AEFD8680-4BB7-4A5D-9EAF-52029D42CCF1}"/>
    <cellStyle name="Millares 3 4" xfId="37" xr:uid="{27F8176D-B070-4DD9-924E-CBF7C41273C6}"/>
    <cellStyle name="Millares 3 5" xfId="46" xr:uid="{18CF4336-13BC-4829-A8B2-74DB0471776F}"/>
    <cellStyle name="Millares 3 6" xfId="55" xr:uid="{EC17316F-077E-4CEC-91ED-57F08DA35138}"/>
    <cellStyle name="Millares 3 7" xfId="65" xr:uid="{FC55F478-6002-495D-B298-08CED1CB1F9E}"/>
    <cellStyle name="Moneda 2" xfId="6" xr:uid="{00000000-0005-0000-0000-000005000000}"/>
    <cellStyle name="Moneda 2 2" xfId="29" xr:uid="{87AA63D7-BCED-4AEA-AB45-30A658405148}"/>
    <cellStyle name="Moneda 2 3" xfId="20" xr:uid="{29E7C428-0CF3-470C-BA7D-9821B7B25A0A}"/>
    <cellStyle name="Moneda 2 4" xfId="38" xr:uid="{5DBF181C-CCDD-414C-9593-4F9DE3FC93E4}"/>
    <cellStyle name="Moneda 2 5" xfId="47" xr:uid="{623415E8-A715-483F-BE2D-74CA61BB26A1}"/>
    <cellStyle name="Moneda 2 6" xfId="56" xr:uid="{99653E1F-3B42-41D5-AFAC-A21604672998}"/>
    <cellStyle name="Moneda 2 7" xfId="66" xr:uid="{71529BED-B741-45D9-9C7C-3B2CFB130C9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9F4C30B5-E41D-4A4F-877E-3C6F84A26098}"/>
    <cellStyle name="Normal 2 4" xfId="21" xr:uid="{AEF8BF3F-CD66-48E7-A87B-F51722519E3B}"/>
    <cellStyle name="Normal 2 5" xfId="39" xr:uid="{1B2E983E-7FD9-43E3-BD69-419F186A2204}"/>
    <cellStyle name="Normal 2 6" xfId="48" xr:uid="{060E07EB-CA2A-4E2B-AE6B-390C6CFDC365}"/>
    <cellStyle name="Normal 2 7" xfId="57" xr:uid="{D80CDF19-5538-4ACE-9561-D5200EC0425E}"/>
    <cellStyle name="Normal 2 8" xfId="67" xr:uid="{AF6FB3FC-0D6B-4970-BB86-6C79BCA22D31}"/>
    <cellStyle name="Normal 3" xfId="9" xr:uid="{00000000-0005-0000-0000-000009000000}"/>
    <cellStyle name="Normal 3 2" xfId="31" xr:uid="{AD6A24AB-A941-488B-8B28-0D9803FB4953}"/>
    <cellStyle name="Normal 3 3" xfId="22" xr:uid="{5F27DEB9-BC92-4B0E-A6F8-0E37173A187D}"/>
    <cellStyle name="Normal 3 4" xfId="40" xr:uid="{2027E4A7-C24B-44F4-86ED-E93A51E67E44}"/>
    <cellStyle name="Normal 3 5" xfId="49" xr:uid="{4E554BE2-2E64-43C6-B348-0E24DCB5310E}"/>
    <cellStyle name="Normal 3 6" xfId="58" xr:uid="{DE111197-4A65-4AB2-AF27-34A97494D11F}"/>
    <cellStyle name="Normal 3 7" xfId="68" xr:uid="{B32A54F8-FE00-4C5C-8946-348E9C7A302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708DA864-C453-4DE5-BAC9-3B2D3428DB49}"/>
    <cellStyle name="Normal 6 2 3" xfId="24" xr:uid="{1E2966C6-261A-4E4A-B20D-73038A91E4D0}"/>
    <cellStyle name="Normal 6 2 4" xfId="42" xr:uid="{267F633B-19E6-4042-9289-66672A4A48E7}"/>
    <cellStyle name="Normal 6 2 5" xfId="51" xr:uid="{1B395E7C-4A32-4ECE-A144-453DB2182FFD}"/>
    <cellStyle name="Normal 6 2 6" xfId="60" xr:uid="{2665BD89-FB5B-4992-905E-D2673196EF33}"/>
    <cellStyle name="Normal 6 2 7" xfId="70" xr:uid="{B5AC1DDC-8D03-4C64-970A-91DB65D6E753}"/>
    <cellStyle name="Normal 6 3" xfId="32" xr:uid="{79E3C7C6-9102-40AD-BEF9-25972E4C45BC}"/>
    <cellStyle name="Normal 6 4" xfId="23" xr:uid="{F90ACBD4-55BA-45D6-AEAC-09D6EC79F2A9}"/>
    <cellStyle name="Normal 6 5" xfId="41" xr:uid="{49C194A3-F7DE-4E83-A368-650D6E908DFA}"/>
    <cellStyle name="Normal 6 6" xfId="50" xr:uid="{0C57C4D1-CD31-4108-9081-91949FFF57F5}"/>
    <cellStyle name="Normal 6 7" xfId="59" xr:uid="{D95BDC7C-C776-4858-81D6-3004C43D77B7}"/>
    <cellStyle name="Normal 6 8" xfId="69" xr:uid="{653D509B-1692-466A-BDF2-786172CDC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4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3" t="s">
        <v>49</v>
      </c>
      <c r="B1" s="24"/>
      <c r="C1" s="25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SUBTOTAL(9,B5:B14)</f>
        <v>356111716.96999997</v>
      </c>
      <c r="C4" s="7">
        <f>SUBTOTAL(9,C5:C14)</f>
        <v>478231938.44999999</v>
      </c>
    </row>
    <row r="5" spans="1:3" ht="11.25" customHeight="1" x14ac:dyDescent="0.2">
      <c r="A5" s="8" t="s">
        <v>2</v>
      </c>
      <c r="B5" s="9">
        <v>21173312.649999999</v>
      </c>
      <c r="C5" s="9">
        <v>21373691.57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3938816.16</v>
      </c>
      <c r="C7" s="9">
        <v>7014161.5099999998</v>
      </c>
    </row>
    <row r="8" spans="1:3" ht="11.25" customHeight="1" x14ac:dyDescent="0.2">
      <c r="A8" s="8" t="s">
        <v>4</v>
      </c>
      <c r="B8" s="9">
        <v>19506936.649999999</v>
      </c>
      <c r="C8" s="9">
        <v>25379899.210000001</v>
      </c>
    </row>
    <row r="9" spans="1:3" ht="11.25" customHeight="1" x14ac:dyDescent="0.2">
      <c r="A9" s="8" t="s">
        <v>35</v>
      </c>
      <c r="B9" s="9">
        <v>1840373.84</v>
      </c>
      <c r="C9" s="9">
        <v>3597372</v>
      </c>
    </row>
    <row r="10" spans="1:3" ht="11.25" customHeight="1" x14ac:dyDescent="0.2">
      <c r="A10" s="8" t="s">
        <v>36</v>
      </c>
      <c r="B10" s="9">
        <v>1185736.1599999999</v>
      </c>
      <c r="C10" s="9">
        <v>2073205.72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308466541.50999999</v>
      </c>
      <c r="C12" s="9">
        <v>418793608.44</v>
      </c>
    </row>
    <row r="13" spans="1:3" ht="11.25" customHeight="1" x14ac:dyDescent="0.2">
      <c r="A13" s="8" t="s">
        <v>41</v>
      </c>
      <c r="B13" s="9">
        <v>0</v>
      </c>
      <c r="C13" s="9">
        <v>0</v>
      </c>
    </row>
    <row r="14" spans="1:3" ht="11.25" customHeight="1" x14ac:dyDescent="0.2">
      <c r="A14" s="8" t="s">
        <v>5</v>
      </c>
      <c r="B14" s="9">
        <v>0</v>
      </c>
      <c r="C14" s="9">
        <v>0</v>
      </c>
    </row>
    <row r="15" spans="1:3" ht="11.25" customHeight="1" x14ac:dyDescent="0.2">
      <c r="A15" s="10"/>
      <c r="B15" s="15"/>
      <c r="C15" s="15"/>
    </row>
    <row r="16" spans="1:3" ht="11.25" customHeight="1" x14ac:dyDescent="0.2">
      <c r="A16" s="6" t="s">
        <v>6</v>
      </c>
      <c r="B16" s="7">
        <f>SUBTOTAL(9,B17:B32)</f>
        <v>213422133.09</v>
      </c>
      <c r="C16" s="7">
        <f>SUBTOTAL(9,C17:C32)</f>
        <v>333105862.5</v>
      </c>
    </row>
    <row r="17" spans="1:3" ht="11.25" customHeight="1" x14ac:dyDescent="0.2">
      <c r="A17" s="8" t="s">
        <v>7</v>
      </c>
      <c r="B17" s="9">
        <v>108480168.25</v>
      </c>
      <c r="C17" s="9">
        <v>154937461.56</v>
      </c>
    </row>
    <row r="18" spans="1:3" ht="11.25" customHeight="1" x14ac:dyDescent="0.2">
      <c r="A18" s="8" t="s">
        <v>8</v>
      </c>
      <c r="B18" s="9">
        <v>28400691.5</v>
      </c>
      <c r="C18" s="9">
        <v>34924033.609999999</v>
      </c>
    </row>
    <row r="19" spans="1:3" ht="11.25" customHeight="1" x14ac:dyDescent="0.2">
      <c r="A19" s="8" t="s">
        <v>9</v>
      </c>
      <c r="B19" s="9">
        <v>38561964.479999997</v>
      </c>
      <c r="C19" s="9">
        <v>65614770.75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11669170.470000001</v>
      </c>
      <c r="C21" s="9">
        <v>15417803.029999999</v>
      </c>
    </row>
    <row r="22" spans="1:3" ht="11.25" customHeight="1" x14ac:dyDescent="0.2">
      <c r="A22" s="8" t="s">
        <v>42</v>
      </c>
      <c r="B22" s="9">
        <v>4902346</v>
      </c>
      <c r="C22" s="9">
        <v>8956836.7100000009</v>
      </c>
    </row>
    <row r="23" spans="1:3" ht="11.25" customHeight="1" x14ac:dyDescent="0.2">
      <c r="A23" s="8" t="s">
        <v>12</v>
      </c>
      <c r="B23" s="9">
        <v>16106132.74</v>
      </c>
      <c r="C23" s="9">
        <v>39175580.600000001</v>
      </c>
    </row>
    <row r="24" spans="1:3" ht="11.25" customHeight="1" x14ac:dyDescent="0.2">
      <c r="A24" s="8" t="s">
        <v>13</v>
      </c>
      <c r="B24" s="9">
        <v>4858594.57</v>
      </c>
      <c r="C24" s="9">
        <v>7330565.5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20000</v>
      </c>
      <c r="C28" s="9">
        <v>182200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423065.08</v>
      </c>
      <c r="C31" s="9">
        <v>6566610.7400000002</v>
      </c>
    </row>
    <row r="32" spans="1:3" ht="11.25" customHeight="1" x14ac:dyDescent="0.2">
      <c r="A32" s="8" t="s">
        <v>20</v>
      </c>
      <c r="B32" s="9"/>
      <c r="C32" s="9">
        <v>0</v>
      </c>
    </row>
    <row r="33" spans="1:3" ht="11.25" customHeight="1" x14ac:dyDescent="0.2">
      <c r="A33" s="4" t="s">
        <v>44</v>
      </c>
      <c r="B33" s="7">
        <f>B4-B16</f>
        <v>142689583.87999997</v>
      </c>
      <c r="C33" s="7">
        <f>C4-C16</f>
        <v>145126075.94999999</v>
      </c>
    </row>
    <row r="34" spans="1:3" ht="11.25" customHeight="1" x14ac:dyDescent="0.2">
      <c r="A34" s="11"/>
      <c r="B34" s="7"/>
      <c r="C34" s="7"/>
    </row>
    <row r="35" spans="1:3" ht="11.25" customHeight="1" x14ac:dyDescent="0.2">
      <c r="A35" s="4" t="s">
        <v>47</v>
      </c>
      <c r="B35" s="9"/>
      <c r="C35" s="9"/>
    </row>
    <row r="36" spans="1:3" ht="11.25" customHeight="1" x14ac:dyDescent="0.2">
      <c r="A36" s="6" t="s">
        <v>1</v>
      </c>
      <c r="B36" s="7">
        <f>SUBTOTAL(9,B37:B39)</f>
        <v>35041976.780000001</v>
      </c>
      <c r="C36" s="7">
        <f>SUBTOTAL(9,C37:C39)</f>
        <v>10903748.9</v>
      </c>
    </row>
    <row r="37" spans="1:3" ht="11.25" customHeight="1" x14ac:dyDescent="0.2">
      <c r="A37" s="8" t="s">
        <v>21</v>
      </c>
      <c r="B37" s="22">
        <v>35041976.780000001</v>
      </c>
      <c r="C37" s="9">
        <v>0</v>
      </c>
    </row>
    <row r="38" spans="1:3" ht="11.25" customHeight="1" x14ac:dyDescent="0.2">
      <c r="A38" s="8" t="s">
        <v>22</v>
      </c>
      <c r="B38" s="9">
        <v>0</v>
      </c>
      <c r="C38" s="9">
        <v>10735946.9</v>
      </c>
    </row>
    <row r="39" spans="1:3" ht="11.25" customHeight="1" x14ac:dyDescent="0.2">
      <c r="A39" s="8" t="s">
        <v>23</v>
      </c>
      <c r="B39" s="9">
        <v>0</v>
      </c>
      <c r="C39" s="9">
        <v>167802</v>
      </c>
    </row>
    <row r="40" spans="1:3" ht="11.25" customHeight="1" x14ac:dyDescent="0.2">
      <c r="A40" s="10"/>
      <c r="B40" s="15"/>
      <c r="C40" s="15"/>
    </row>
    <row r="41" spans="1:3" ht="11.25" customHeight="1" x14ac:dyDescent="0.2">
      <c r="A41" s="6" t="s">
        <v>6</v>
      </c>
      <c r="B41" s="7">
        <f>SUBTOTAL(9,B42:B44)</f>
        <v>75176367.100000009</v>
      </c>
      <c r="C41" s="7">
        <f>SUBTOTAL(9,C42:C44)</f>
        <v>204815489.69</v>
      </c>
    </row>
    <row r="42" spans="1:3" ht="11.25" customHeight="1" x14ac:dyDescent="0.2">
      <c r="A42" s="8" t="s">
        <v>21</v>
      </c>
      <c r="B42" s="21">
        <v>72081653.040000007</v>
      </c>
      <c r="C42" s="18">
        <v>198752833.49000001</v>
      </c>
    </row>
    <row r="43" spans="1:3" ht="11.25" customHeight="1" x14ac:dyDescent="0.2">
      <c r="A43" s="8" t="s">
        <v>22</v>
      </c>
      <c r="B43" s="21">
        <v>3094714.06</v>
      </c>
      <c r="C43" s="18">
        <f>6058419.6-1749</f>
        <v>6056670.5999999996</v>
      </c>
    </row>
    <row r="44" spans="1:3" ht="11.25" customHeight="1" x14ac:dyDescent="0.2">
      <c r="A44" s="8" t="s">
        <v>24</v>
      </c>
      <c r="B44" s="9">
        <v>0</v>
      </c>
      <c r="C44" s="18">
        <v>5985.6</v>
      </c>
    </row>
    <row r="45" spans="1:3" ht="11.25" customHeight="1" x14ac:dyDescent="0.2">
      <c r="A45" s="4" t="s">
        <v>45</v>
      </c>
      <c r="B45" s="7">
        <f>B36-B41</f>
        <v>-40134390.320000008</v>
      </c>
      <c r="C45" s="7">
        <f>C36-C41</f>
        <v>-193911740.78999999</v>
      </c>
    </row>
    <row r="46" spans="1:3" ht="11.25" customHeight="1" x14ac:dyDescent="0.2">
      <c r="A46" s="11"/>
      <c r="B46" s="7"/>
      <c r="C46" s="7"/>
    </row>
    <row r="47" spans="1:3" ht="11.25" customHeight="1" x14ac:dyDescent="0.2">
      <c r="A47" s="4" t="s">
        <v>48</v>
      </c>
      <c r="B47" s="9"/>
      <c r="C47" s="9"/>
    </row>
    <row r="48" spans="1:3" ht="11.25" customHeight="1" x14ac:dyDescent="0.2">
      <c r="A48" s="6" t="s">
        <v>1</v>
      </c>
      <c r="B48" s="7">
        <f>SUBTOTAL(9,B49:B52)</f>
        <v>10145002.57</v>
      </c>
      <c r="C48" s="7">
        <f>SUBTOTAL(9,C49:C52)</f>
        <v>23266759.210000001</v>
      </c>
    </row>
    <row r="49" spans="1:3" ht="11.25" customHeight="1" x14ac:dyDescent="0.2">
      <c r="A49" s="8" t="s">
        <v>25</v>
      </c>
      <c r="B49" s="9">
        <v>0</v>
      </c>
      <c r="C49" s="9"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10145002.57</v>
      </c>
      <c r="C52" s="9">
        <v>23266759.210000001</v>
      </c>
    </row>
    <row r="53" spans="1:3" ht="11.25" customHeight="1" x14ac:dyDescent="0.2">
      <c r="A53" s="10"/>
      <c r="B53" s="19"/>
      <c r="C53" s="19"/>
    </row>
    <row r="54" spans="1:3" ht="11.25" customHeight="1" x14ac:dyDescent="0.2">
      <c r="A54" s="6" t="s">
        <v>6</v>
      </c>
      <c r="B54" s="7">
        <f>SUBTOTAL(9,B55:B58)</f>
        <v>102685553.56</v>
      </c>
      <c r="C54" s="7">
        <f>SUBTOTAL(9,C55:C58)</f>
        <v>2484962.2599999998</v>
      </c>
    </row>
    <row r="55" spans="1:3" ht="11.25" customHeight="1" x14ac:dyDescent="0.2">
      <c r="A55" s="8" t="s">
        <v>29</v>
      </c>
      <c r="B55" s="9">
        <f>SUBTOTAL(9,B56)</f>
        <v>1668379.19</v>
      </c>
      <c r="C55" s="9">
        <f>SUBTOTAL(9,C56)</f>
        <v>2484962.2599999998</v>
      </c>
    </row>
    <row r="56" spans="1:3" ht="11.25" customHeight="1" x14ac:dyDescent="0.2">
      <c r="A56" s="8" t="s">
        <v>26</v>
      </c>
      <c r="B56" s="17">
        <v>1668379.19</v>
      </c>
      <c r="C56" s="9">
        <v>2484962.2599999998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101017174.37</v>
      </c>
      <c r="C58" s="9">
        <v>0</v>
      </c>
    </row>
    <row r="59" spans="1:3" ht="11.25" customHeight="1" x14ac:dyDescent="0.2">
      <c r="A59" s="4" t="s">
        <v>46</v>
      </c>
      <c r="B59" s="7">
        <f>B48-B54</f>
        <v>-92540550.99000001</v>
      </c>
      <c r="C59" s="7">
        <f>C48-C54</f>
        <v>20781796.950000003</v>
      </c>
    </row>
    <row r="60" spans="1:3" ht="11.25" customHeight="1" x14ac:dyDescent="0.2">
      <c r="A60" s="11"/>
      <c r="B60" s="7"/>
      <c r="C60" s="7"/>
    </row>
    <row r="61" spans="1:3" ht="11.25" customHeight="1" x14ac:dyDescent="0.2">
      <c r="A61" s="4" t="s">
        <v>31</v>
      </c>
      <c r="B61" s="7">
        <f>B33+B45+B59</f>
        <v>10014642.569999948</v>
      </c>
      <c r="C61" s="7">
        <f>C33+C45+C59</f>
        <v>-28003867.890000001</v>
      </c>
    </row>
    <row r="62" spans="1:3" ht="11.25" customHeight="1" x14ac:dyDescent="0.2">
      <c r="A62" s="11"/>
      <c r="B62" s="7"/>
      <c r="C62" s="7"/>
    </row>
    <row r="63" spans="1:3" ht="11.25" customHeight="1" x14ac:dyDescent="0.2">
      <c r="A63" s="4" t="s">
        <v>32</v>
      </c>
      <c r="B63" s="7">
        <f>C65</f>
        <v>109411446.60000001</v>
      </c>
      <c r="C63" s="7">
        <v>137415314.49000001</v>
      </c>
    </row>
    <row r="64" spans="1:3" ht="11.25" customHeight="1" x14ac:dyDescent="0.2">
      <c r="A64" s="11"/>
      <c r="B64" s="19"/>
      <c r="C64" s="19"/>
    </row>
    <row r="65" spans="1:3" ht="11.25" customHeight="1" x14ac:dyDescent="0.2">
      <c r="A65" s="4" t="s">
        <v>33</v>
      </c>
      <c r="B65" s="7">
        <f>B61+B63</f>
        <v>119426089.16999996</v>
      </c>
      <c r="C65" s="7">
        <f>C61+C63</f>
        <v>109411446.60000001</v>
      </c>
    </row>
    <row r="66" spans="1:3" ht="11.25" customHeight="1" x14ac:dyDescent="0.2">
      <c r="A66" s="12"/>
      <c r="B66" s="12"/>
      <c r="C66" s="13"/>
    </row>
    <row r="68" spans="1:3" x14ac:dyDescent="0.2">
      <c r="A68" s="26" t="s">
        <v>38</v>
      </c>
      <c r="B68" s="27"/>
      <c r="C68" s="27"/>
    </row>
    <row r="70" spans="1:3" x14ac:dyDescent="0.2">
      <c r="B70" s="20"/>
    </row>
    <row r="71" spans="1:3" x14ac:dyDescent="0.2">
      <c r="B71" s="16"/>
    </row>
    <row r="72" spans="1:3" x14ac:dyDescent="0.2">
      <c r="B72" s="14"/>
    </row>
    <row r="73" spans="1:3" x14ac:dyDescent="0.2">
      <c r="B73" s="14"/>
    </row>
    <row r="74" spans="1:3" x14ac:dyDescent="0.2">
      <c r="B74" s="14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Lucero</cp:lastModifiedBy>
  <cp:revision/>
  <cp:lastPrinted>2020-02-05T15:38:52Z</cp:lastPrinted>
  <dcterms:created xsi:type="dcterms:W3CDTF">2012-12-11T20:31:36Z</dcterms:created>
  <dcterms:modified xsi:type="dcterms:W3CDTF">2021-10-04T16:13:09Z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