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Anual\Ley de Disciplina\"/>
    </mc:Choice>
  </mc:AlternateContent>
  <bookViews>
    <workbookView xWindow="0" yWindow="0" windowWidth="25800" windowHeight="1258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6" l="1"/>
  <c r="G75" i="6" s="1"/>
  <c r="G74" i="6"/>
  <c r="F54" i="6" l="1"/>
  <c r="E54" i="6"/>
  <c r="D54" i="6"/>
  <c r="C54" i="6"/>
  <c r="B54" i="6"/>
  <c r="G59" i="6"/>
  <c r="F59" i="6"/>
  <c r="E59" i="6"/>
  <c r="D59" i="6"/>
  <c r="C59" i="6"/>
  <c r="B59" i="6"/>
  <c r="G45" i="6"/>
  <c r="F45" i="6"/>
  <c r="E45" i="6"/>
  <c r="D45" i="6"/>
  <c r="C45" i="6"/>
  <c r="C65" i="6" s="1"/>
  <c r="B45" i="6"/>
  <c r="C37" i="6"/>
  <c r="D37" i="6"/>
  <c r="E37" i="6"/>
  <c r="F37" i="6"/>
  <c r="B37" i="6"/>
  <c r="C35" i="6"/>
  <c r="D35" i="6"/>
  <c r="E35" i="6"/>
  <c r="F35" i="6"/>
  <c r="B35" i="6"/>
  <c r="B28" i="6"/>
  <c r="B16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68" i="6" l="1"/>
  <c r="G67" i="6" s="1"/>
  <c r="G62" i="6"/>
  <c r="G63" i="6"/>
  <c r="G39" i="6"/>
  <c r="G38" i="6"/>
  <c r="G36" i="6"/>
  <c r="G35" i="6" s="1"/>
  <c r="G28" i="6"/>
  <c r="F75" i="6"/>
  <c r="F67" i="6"/>
  <c r="F28" i="6"/>
  <c r="F16" i="6"/>
  <c r="E75" i="6"/>
  <c r="E67" i="6"/>
  <c r="E28" i="6"/>
  <c r="E16" i="6"/>
  <c r="D75" i="6"/>
  <c r="D67" i="6"/>
  <c r="D28" i="6"/>
  <c r="D16" i="6"/>
  <c r="C75" i="6"/>
  <c r="C67" i="6"/>
  <c r="C28" i="6"/>
  <c r="C16" i="6"/>
  <c r="B75" i="6"/>
  <c r="B67" i="6"/>
  <c r="D41" i="6" l="1"/>
  <c r="G37" i="6"/>
  <c r="C41" i="6"/>
  <c r="F41" i="6"/>
  <c r="E65" i="6"/>
  <c r="C70" i="6"/>
  <c r="F65" i="6"/>
  <c r="F70" i="6" s="1"/>
  <c r="B41" i="6"/>
  <c r="B65" i="6"/>
  <c r="G54" i="6"/>
  <c r="G65" i="6" s="1"/>
  <c r="D65" i="6"/>
  <c r="D70" i="6" s="1"/>
  <c r="E41" i="6"/>
  <c r="E70" i="6" s="1"/>
  <c r="G16" i="6"/>
  <c r="G41" i="6" s="1"/>
  <c r="G70" i="6" s="1"/>
  <c r="B70" i="6" l="1"/>
  <c r="G42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<sst xmlns="http://schemas.openxmlformats.org/spreadsheetml/2006/main" count="253" uniqueCount="186">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</sst>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8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  <cellStyle name="Normal 2 3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6"/>
  <sheetViews>
    <sheetView showGridLines="0" tabSelected="1" zoomScale="110" zoomScaleNormal="110" workbookViewId="0">
      <selection activeCell="B11" sqref="B1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22.7109375" bestFit="1" customWidth="1"/>
  </cols>
  <sheetData>
    <row r="1" spans="1:8" ht="40.9" customHeight="1" x14ac:dyDescent="0.25">
      <c r="A1" s="81" t="s">
        <v>2</v>
      </c>
      <c r="B1" s="82"/>
      <c r="C1" s="82"/>
      <c r="D1" s="82"/>
      <c r="E1" s="82"/>
      <c r="F1" s="82"/>
      <c r="G1" s="83"/>
    </row>
    <row r="2" spans="1:8" x14ac:dyDescent="0.25">
      <c r="A2" s="43" t="s">
        <v>184</v>
      </c>
      <c r="B2" s="44"/>
      <c r="C2" s="44"/>
      <c r="D2" s="44"/>
      <c r="E2" s="44"/>
      <c r="F2" s="44"/>
      <c r="G2" s="45"/>
    </row>
    <row r="3" spans="1:8" x14ac:dyDescent="0.25">
      <c r="A3" s="46" t="s">
        <v>3</v>
      </c>
      <c r="B3" s="47"/>
      <c r="C3" s="47"/>
      <c r="D3" s="47"/>
      <c r="E3" s="47"/>
      <c r="F3" s="47"/>
      <c r="G3" s="48"/>
    </row>
    <row r="4" spans="1:8" x14ac:dyDescent="0.25">
      <c r="A4" s="46" t="s">
        <v>185</v>
      </c>
      <c r="B4" s="47"/>
      <c r="C4" s="47"/>
      <c r="D4" s="47"/>
      <c r="E4" s="47"/>
      <c r="F4" s="47"/>
      <c r="G4" s="48"/>
    </row>
    <row r="5" spans="1:8" x14ac:dyDescent="0.25">
      <c r="A5" s="49" t="s">
        <v>0</v>
      </c>
      <c r="B5" s="50"/>
      <c r="C5" s="50"/>
      <c r="D5" s="50"/>
      <c r="E5" s="50"/>
      <c r="F5" s="50"/>
      <c r="G5" s="51"/>
    </row>
    <row r="6" spans="1:8" ht="41.45" customHeight="1" x14ac:dyDescent="0.25">
      <c r="A6" s="84" t="s">
        <v>4</v>
      </c>
      <c r="B6" s="86" t="s">
        <v>5</v>
      </c>
      <c r="C6" s="86"/>
      <c r="D6" s="86"/>
      <c r="E6" s="86"/>
      <c r="F6" s="86"/>
      <c r="G6" s="86" t="s">
        <v>6</v>
      </c>
    </row>
    <row r="7" spans="1:8" ht="30" x14ac:dyDescent="0.25">
      <c r="A7" s="85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86"/>
    </row>
    <row r="8" spans="1:8" x14ac:dyDescent="0.25">
      <c r="A8" s="7" t="s">
        <v>11</v>
      </c>
      <c r="B8" s="40"/>
      <c r="C8" s="40"/>
      <c r="D8" s="40"/>
      <c r="E8" s="40"/>
      <c r="F8" s="40"/>
      <c r="G8" s="40"/>
    </row>
    <row r="9" spans="1:8" x14ac:dyDescent="0.25">
      <c r="A9" s="19" t="s">
        <v>12</v>
      </c>
      <c r="B9" s="70">
        <v>25200000</v>
      </c>
      <c r="C9" s="70">
        <v>2070000</v>
      </c>
      <c r="D9" s="69">
        <v>27270000</v>
      </c>
      <c r="E9" s="70">
        <v>26437318.280000001</v>
      </c>
      <c r="F9" s="70">
        <v>26437318.219999999</v>
      </c>
      <c r="G9" s="69">
        <v>1237318.22</v>
      </c>
      <c r="H9" s="80"/>
    </row>
    <row r="10" spans="1:8" x14ac:dyDescent="0.25">
      <c r="A10" s="19" t="s">
        <v>13</v>
      </c>
      <c r="B10" s="70">
        <v>0</v>
      </c>
      <c r="C10" s="70">
        <v>0</v>
      </c>
      <c r="D10" s="69">
        <v>0</v>
      </c>
      <c r="E10" s="70">
        <v>0</v>
      </c>
      <c r="F10" s="70">
        <v>0</v>
      </c>
      <c r="G10" s="69">
        <v>0</v>
      </c>
      <c r="H10" s="80"/>
    </row>
    <row r="11" spans="1:8" x14ac:dyDescent="0.25">
      <c r="A11" s="19" t="s">
        <v>14</v>
      </c>
      <c r="B11" s="70">
        <v>8400000</v>
      </c>
      <c r="C11" s="70">
        <v>-6100000</v>
      </c>
      <c r="D11" s="69">
        <v>2300000</v>
      </c>
      <c r="E11" s="70">
        <v>2179344</v>
      </c>
      <c r="F11" s="70">
        <v>2179344</v>
      </c>
      <c r="G11" s="69">
        <v>-6220656</v>
      </c>
      <c r="H11" s="80"/>
    </row>
    <row r="12" spans="1:8" x14ac:dyDescent="0.25">
      <c r="A12" s="19" t="s">
        <v>15</v>
      </c>
      <c r="B12" s="70">
        <v>31080000</v>
      </c>
      <c r="C12" s="70">
        <v>1625500</v>
      </c>
      <c r="D12" s="69">
        <v>32705500</v>
      </c>
      <c r="E12" s="70">
        <v>29264334.449999999</v>
      </c>
      <c r="F12" s="70">
        <v>24661949.899999999</v>
      </c>
      <c r="G12" s="69">
        <v>-6418050.1000000015</v>
      </c>
      <c r="H12" s="80"/>
    </row>
    <row r="13" spans="1:8" x14ac:dyDescent="0.25">
      <c r="A13" s="19" t="s">
        <v>16</v>
      </c>
      <c r="B13" s="70">
        <v>2572500</v>
      </c>
      <c r="C13" s="70">
        <v>5448500</v>
      </c>
      <c r="D13" s="69">
        <v>8021000</v>
      </c>
      <c r="E13" s="70">
        <v>8288372.3499999996</v>
      </c>
      <c r="F13" s="70">
        <v>8288372.0800000001</v>
      </c>
      <c r="G13" s="69">
        <v>5715872.0800000001</v>
      </c>
      <c r="H13" s="80"/>
    </row>
    <row r="14" spans="1:8" x14ac:dyDescent="0.25">
      <c r="A14" s="19" t="s">
        <v>17</v>
      </c>
      <c r="B14" s="70">
        <v>2047500</v>
      </c>
      <c r="C14" s="70">
        <v>956000</v>
      </c>
      <c r="D14" s="69">
        <v>3003500</v>
      </c>
      <c r="E14" s="70">
        <v>2509882.0499999998</v>
      </c>
      <c r="F14" s="70">
        <v>2509882.02</v>
      </c>
      <c r="G14" s="69">
        <v>462382.02</v>
      </c>
      <c r="H14" s="80"/>
    </row>
    <row r="15" spans="1:8" x14ac:dyDescent="0.25">
      <c r="A15" s="19" t="s">
        <v>18</v>
      </c>
      <c r="B15" s="70">
        <v>0</v>
      </c>
      <c r="C15" s="70">
        <v>0</v>
      </c>
      <c r="D15" s="69">
        <v>0</v>
      </c>
      <c r="E15" s="70">
        <v>0</v>
      </c>
      <c r="F15" s="70">
        <v>0</v>
      </c>
      <c r="G15" s="69">
        <v>0</v>
      </c>
      <c r="H15" s="80"/>
    </row>
    <row r="16" spans="1:8" x14ac:dyDescent="0.25">
      <c r="A16" s="41" t="s">
        <v>19</v>
      </c>
      <c r="B16" s="14">
        <f>SUM(B17:B27)</f>
        <v>179400000</v>
      </c>
      <c r="C16" s="14">
        <f t="shared" ref="C16:G16" si="0">SUM(C17:C27)</f>
        <v>36468478.629999995</v>
      </c>
      <c r="D16" s="14">
        <f t="shared" si="0"/>
        <v>215868478.63</v>
      </c>
      <c r="E16" s="14">
        <f t="shared" si="0"/>
        <v>208231701.60999995</v>
      </c>
      <c r="F16" s="14">
        <f t="shared" si="0"/>
        <v>208231701.60999995</v>
      </c>
      <c r="G16" s="14">
        <f t="shared" si="0"/>
        <v>28831701.609999988</v>
      </c>
      <c r="H16" s="80"/>
    </row>
    <row r="17" spans="1:8" x14ac:dyDescent="0.25">
      <c r="A17" s="36" t="s">
        <v>20</v>
      </c>
      <c r="B17" s="72">
        <v>118000000</v>
      </c>
      <c r="C17" s="72">
        <v>27374818.329999998</v>
      </c>
      <c r="D17" s="71">
        <v>145374818.32999998</v>
      </c>
      <c r="E17" s="72">
        <v>140363452.22999999</v>
      </c>
      <c r="F17" s="72">
        <v>140363452.22999999</v>
      </c>
      <c r="G17" s="71">
        <v>22363452.229999989</v>
      </c>
      <c r="H17" s="80"/>
    </row>
    <row r="18" spans="1:8" x14ac:dyDescent="0.25">
      <c r="A18" s="36" t="s">
        <v>21</v>
      </c>
      <c r="B18" s="72">
        <v>32000000</v>
      </c>
      <c r="C18" s="72">
        <v>7043218.1600000001</v>
      </c>
      <c r="D18" s="71">
        <v>39043218.159999996</v>
      </c>
      <c r="E18" s="72">
        <v>37526733.859999999</v>
      </c>
      <c r="F18" s="72">
        <v>37526733.859999999</v>
      </c>
      <c r="G18" s="71">
        <v>5526733.8599999994</v>
      </c>
      <c r="H18" s="80"/>
    </row>
    <row r="19" spans="1:8" x14ac:dyDescent="0.25">
      <c r="A19" s="36" t="s">
        <v>22</v>
      </c>
      <c r="B19" s="72">
        <v>13200000</v>
      </c>
      <c r="C19" s="72">
        <v>-849557.86</v>
      </c>
      <c r="D19" s="71">
        <v>12350442.140000001</v>
      </c>
      <c r="E19" s="72">
        <v>11569934.699999999</v>
      </c>
      <c r="F19" s="72">
        <v>11569934.699999999</v>
      </c>
      <c r="G19" s="71">
        <v>-1630065.3000000007</v>
      </c>
      <c r="H19" s="80"/>
    </row>
    <row r="20" spans="1:8" x14ac:dyDescent="0.25">
      <c r="A20" s="36" t="s">
        <v>23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80"/>
    </row>
    <row r="21" spans="1:8" x14ac:dyDescent="0.25">
      <c r="A21" s="36" t="s">
        <v>24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80"/>
    </row>
    <row r="22" spans="1:8" x14ac:dyDescent="0.25">
      <c r="A22" s="36" t="s">
        <v>25</v>
      </c>
      <c r="B22" s="72">
        <v>3000000</v>
      </c>
      <c r="C22" s="72">
        <v>1000000</v>
      </c>
      <c r="D22" s="71">
        <v>4000000</v>
      </c>
      <c r="E22" s="72">
        <v>3910391.79</v>
      </c>
      <c r="F22" s="72">
        <v>3910391.79</v>
      </c>
      <c r="G22" s="71">
        <v>910391.79</v>
      </c>
      <c r="H22" s="80"/>
    </row>
    <row r="23" spans="1:8" x14ac:dyDescent="0.25">
      <c r="A23" s="36" t="s">
        <v>26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80"/>
    </row>
    <row r="24" spans="1:8" x14ac:dyDescent="0.25">
      <c r="A24" s="36" t="s">
        <v>27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80"/>
    </row>
    <row r="25" spans="1:8" x14ac:dyDescent="0.25">
      <c r="A25" s="36" t="s">
        <v>28</v>
      </c>
      <c r="B25" s="72">
        <v>3000000</v>
      </c>
      <c r="C25" s="72">
        <v>1000000</v>
      </c>
      <c r="D25" s="71">
        <v>4000000</v>
      </c>
      <c r="E25" s="72">
        <v>3922803.03</v>
      </c>
      <c r="F25" s="72">
        <v>3922803.03</v>
      </c>
      <c r="G25" s="71">
        <v>922803.0299999998</v>
      </c>
      <c r="H25" s="80"/>
    </row>
    <row r="26" spans="1:8" x14ac:dyDescent="0.25">
      <c r="A26" s="36" t="s">
        <v>29</v>
      </c>
      <c r="B26" s="72">
        <v>10200000</v>
      </c>
      <c r="C26" s="72">
        <v>900000</v>
      </c>
      <c r="D26" s="71">
        <v>11100000</v>
      </c>
      <c r="E26" s="72">
        <v>10938386</v>
      </c>
      <c r="F26" s="72">
        <v>10938386</v>
      </c>
      <c r="G26" s="71">
        <v>738386</v>
      </c>
      <c r="H26" s="80"/>
    </row>
    <row r="27" spans="1:8" x14ac:dyDescent="0.25">
      <c r="A27" s="36" t="s">
        <v>30</v>
      </c>
      <c r="B27" s="72">
        <v>0</v>
      </c>
      <c r="C27" s="72">
        <v>0</v>
      </c>
      <c r="D27" s="71">
        <v>0</v>
      </c>
      <c r="E27" s="72">
        <v>0</v>
      </c>
      <c r="F27" s="72">
        <v>0</v>
      </c>
      <c r="G27" s="71">
        <v>0</v>
      </c>
      <c r="H27" s="80"/>
    </row>
    <row r="28" spans="1:8" x14ac:dyDescent="0.25">
      <c r="A28" s="19" t="s">
        <v>31</v>
      </c>
      <c r="B28" s="14">
        <f>SUM(B29:B33)</f>
        <v>3190000</v>
      </c>
      <c r="C28" s="14">
        <f t="shared" ref="C28:G28" si="1">SUM(C29:C33)</f>
        <v>810000</v>
      </c>
      <c r="D28" s="14">
        <f t="shared" si="1"/>
        <v>4000000</v>
      </c>
      <c r="E28" s="14">
        <f t="shared" si="1"/>
        <v>4564213.47</v>
      </c>
      <c r="F28" s="14">
        <f t="shared" si="1"/>
        <v>4564213.47</v>
      </c>
      <c r="G28" s="14">
        <f t="shared" si="1"/>
        <v>1374213.47</v>
      </c>
      <c r="H28" s="80"/>
    </row>
    <row r="29" spans="1:8" x14ac:dyDescent="0.25">
      <c r="A29" s="36" t="s">
        <v>32</v>
      </c>
      <c r="B29" s="74">
        <v>40000</v>
      </c>
      <c r="C29" s="74">
        <v>-15000</v>
      </c>
      <c r="D29" s="73">
        <v>25000</v>
      </c>
      <c r="E29" s="74">
        <v>23411.279999999999</v>
      </c>
      <c r="F29" s="74">
        <v>23411.279999999999</v>
      </c>
      <c r="G29" s="73">
        <v>-16588.72</v>
      </c>
      <c r="H29" s="80"/>
    </row>
    <row r="30" spans="1:8" x14ac:dyDescent="0.25">
      <c r="A30" s="36" t="s">
        <v>33</v>
      </c>
      <c r="B30" s="74">
        <v>350000</v>
      </c>
      <c r="C30" s="74">
        <v>-5000</v>
      </c>
      <c r="D30" s="73">
        <v>345000</v>
      </c>
      <c r="E30" s="74">
        <v>343784.76</v>
      </c>
      <c r="F30" s="74">
        <v>343784.76</v>
      </c>
      <c r="G30" s="73">
        <v>-6215.2399999999907</v>
      </c>
      <c r="H30" s="80"/>
    </row>
    <row r="31" spans="1:8" x14ac:dyDescent="0.25">
      <c r="A31" s="36" t="s">
        <v>34</v>
      </c>
      <c r="B31" s="74">
        <v>1700000</v>
      </c>
      <c r="C31" s="74">
        <v>875000</v>
      </c>
      <c r="D31" s="73">
        <v>2575000</v>
      </c>
      <c r="E31" s="74">
        <v>2570820.0299999998</v>
      </c>
      <c r="F31" s="74">
        <v>2570820.0299999998</v>
      </c>
      <c r="G31" s="73">
        <v>870820.03</v>
      </c>
      <c r="H31" s="80"/>
    </row>
    <row r="32" spans="1:8" x14ac:dyDescent="0.25">
      <c r="A32" s="36" t="s">
        <v>35</v>
      </c>
      <c r="B32" s="73">
        <v>0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80"/>
    </row>
    <row r="33" spans="1:8" ht="14.45" customHeight="1" x14ac:dyDescent="0.25">
      <c r="A33" s="36" t="s">
        <v>36</v>
      </c>
      <c r="B33" s="74">
        <v>1100000</v>
      </c>
      <c r="C33" s="74">
        <v>-45000</v>
      </c>
      <c r="D33" s="73">
        <v>1055000</v>
      </c>
      <c r="E33" s="74">
        <v>1626197.4</v>
      </c>
      <c r="F33" s="74">
        <v>1626197.4</v>
      </c>
      <c r="G33" s="73">
        <v>526197.39999999991</v>
      </c>
      <c r="H33" s="80"/>
    </row>
    <row r="34" spans="1:8" ht="14.45" customHeight="1" x14ac:dyDescent="0.25">
      <c r="A34" s="19" t="s">
        <v>37</v>
      </c>
      <c r="B34" s="79">
        <v>410000</v>
      </c>
      <c r="C34" s="79">
        <v>67036750.949999988</v>
      </c>
      <c r="D34" s="78">
        <v>67446750.949999988</v>
      </c>
      <c r="E34" s="79">
        <v>66499687.540000007</v>
      </c>
      <c r="F34" s="79">
        <v>66791737.540000007</v>
      </c>
      <c r="G34" s="78">
        <v>66381737.539999999</v>
      </c>
      <c r="H34" s="80"/>
    </row>
    <row r="35" spans="1:8" ht="14.45" customHeight="1" x14ac:dyDescent="0.25">
      <c r="A35" s="19" t="s">
        <v>38</v>
      </c>
      <c r="B35" s="14">
        <f>B36</f>
        <v>0</v>
      </c>
      <c r="C35" s="14">
        <f t="shared" ref="C35:G35" si="2">C36</f>
        <v>0</v>
      </c>
      <c r="D35" s="14">
        <f t="shared" si="2"/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80"/>
    </row>
    <row r="36" spans="1:8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  <c r="H36" s="80"/>
    </row>
    <row r="37" spans="1:8" ht="14.45" customHeight="1" x14ac:dyDescent="0.25">
      <c r="A37" s="19" t="s">
        <v>40</v>
      </c>
      <c r="B37" s="14">
        <f>B38+B39</f>
        <v>0</v>
      </c>
      <c r="C37" s="14">
        <f t="shared" ref="C37:G37" si="3">C38+C39</f>
        <v>0</v>
      </c>
      <c r="D37" s="14">
        <f t="shared" si="3"/>
        <v>0</v>
      </c>
      <c r="E37" s="14">
        <f t="shared" si="3"/>
        <v>0</v>
      </c>
      <c r="F37" s="14">
        <f t="shared" si="3"/>
        <v>0</v>
      </c>
      <c r="G37" s="14">
        <f t="shared" si="3"/>
        <v>0</v>
      </c>
      <c r="H37" s="80"/>
    </row>
    <row r="38" spans="1:8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  <c r="H38" s="80"/>
    </row>
    <row r="39" spans="1:8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  <c r="H39" s="80"/>
    </row>
    <row r="40" spans="1:8" x14ac:dyDescent="0.25">
      <c r="A40" s="13"/>
      <c r="B40" s="14"/>
      <c r="C40" s="14"/>
      <c r="D40" s="14"/>
      <c r="E40" s="14"/>
      <c r="F40" s="14"/>
      <c r="G40" s="14"/>
    </row>
    <row r="41" spans="1:8" x14ac:dyDescent="0.25">
      <c r="A41" s="1" t="s">
        <v>43</v>
      </c>
      <c r="B41" s="2">
        <f t="shared" ref="B41:F41" si="4">SUM(B9,B10,B11,B12,B13,B14,B15,B16,B28,B34,B35,B37)</f>
        <v>252300000</v>
      </c>
      <c r="C41" s="2">
        <f t="shared" si="4"/>
        <v>108315229.57999998</v>
      </c>
      <c r="D41" s="2">
        <f t="shared" si="4"/>
        <v>360615229.57999998</v>
      </c>
      <c r="E41" s="2">
        <f t="shared" si="4"/>
        <v>347974853.75</v>
      </c>
      <c r="F41" s="2">
        <f t="shared" si="4"/>
        <v>343664518.83999997</v>
      </c>
      <c r="G41" s="2">
        <f>SUM(G9,G10,G11,G12,G13,G14,G15,G16,G28,G34,G35,G37)</f>
        <v>91364518.839999974</v>
      </c>
    </row>
    <row r="42" spans="1:8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91364518.839999974</v>
      </c>
    </row>
    <row r="43" spans="1:8" x14ac:dyDescent="0.25">
      <c r="A43" s="13"/>
      <c r="B43" s="15"/>
      <c r="C43" s="15"/>
      <c r="D43" s="15"/>
      <c r="E43" s="15"/>
      <c r="F43" s="15"/>
      <c r="G43" s="15"/>
    </row>
    <row r="44" spans="1:8" x14ac:dyDescent="0.25">
      <c r="A44" s="1" t="s">
        <v>45</v>
      </c>
      <c r="B44" s="15"/>
      <c r="C44" s="15"/>
      <c r="D44" s="15"/>
      <c r="E44" s="15"/>
      <c r="F44" s="15"/>
      <c r="G44" s="15"/>
    </row>
    <row r="45" spans="1:8" x14ac:dyDescent="0.25">
      <c r="A45" s="19" t="s">
        <v>46</v>
      </c>
      <c r="B45" s="14">
        <f t="shared" ref="B45:G45" si="5">SUM(B46:B53)</f>
        <v>200000000</v>
      </c>
      <c r="C45" s="14">
        <f t="shared" si="5"/>
        <v>25782153</v>
      </c>
      <c r="D45" s="14">
        <f t="shared" si="5"/>
        <v>225782153</v>
      </c>
      <c r="E45" s="14">
        <f t="shared" si="5"/>
        <v>225908262.88999999</v>
      </c>
      <c r="F45" s="14">
        <f t="shared" si="5"/>
        <v>225908262.88999999</v>
      </c>
      <c r="G45" s="14">
        <f t="shared" si="5"/>
        <v>25908262.889999986</v>
      </c>
    </row>
    <row r="46" spans="1:8" x14ac:dyDescent="0.25">
      <c r="A46" s="37" t="s">
        <v>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8" x14ac:dyDescent="0.25">
      <c r="A47" s="37" t="s">
        <v>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8" x14ac:dyDescent="0.25">
      <c r="A48" s="37" t="s">
        <v>49</v>
      </c>
      <c r="B48" s="76">
        <v>84000000</v>
      </c>
      <c r="C48" s="76">
        <v>7113146</v>
      </c>
      <c r="D48" s="75">
        <v>91113146</v>
      </c>
      <c r="E48" s="76">
        <v>91256997.159999996</v>
      </c>
      <c r="F48" s="76">
        <v>91256997.159999996</v>
      </c>
      <c r="G48" s="75">
        <v>7256997.1599999964</v>
      </c>
    </row>
    <row r="49" spans="1:8" ht="30" x14ac:dyDescent="0.25">
      <c r="A49" s="37" t="s">
        <v>50</v>
      </c>
      <c r="B49" s="76">
        <v>116000000</v>
      </c>
      <c r="C49" s="76">
        <v>18669007</v>
      </c>
      <c r="D49" s="75">
        <v>134669007</v>
      </c>
      <c r="E49" s="76">
        <v>134651265.72999999</v>
      </c>
      <c r="F49" s="76">
        <v>134651265.72999999</v>
      </c>
      <c r="G49" s="75">
        <v>18651265.729999989</v>
      </c>
    </row>
    <row r="50" spans="1:8" x14ac:dyDescent="0.25">
      <c r="A50" s="37" t="s">
        <v>51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8" x14ac:dyDescent="0.25">
      <c r="A51" s="37" t="s">
        <v>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8" ht="30" x14ac:dyDescent="0.25">
      <c r="A52" s="38" t="s">
        <v>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8" x14ac:dyDescent="0.25">
      <c r="A53" s="36" t="s">
        <v>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8" x14ac:dyDescent="0.25">
      <c r="A54" s="19" t="s">
        <v>55</v>
      </c>
      <c r="B54" s="14">
        <f>SUM(B55:B58)</f>
        <v>72700000</v>
      </c>
      <c r="C54" s="14">
        <f>SUM(C55:C58)</f>
        <v>80560905.830000013</v>
      </c>
      <c r="D54" s="14">
        <f>SUM(D55:D58)</f>
        <v>153260905.83000001</v>
      </c>
      <c r="E54" s="14">
        <f>SUM(E55:E58)</f>
        <v>105005700.98999999</v>
      </c>
      <c r="F54" s="14">
        <f>SUM(F55:F58)</f>
        <v>104742700.98999999</v>
      </c>
      <c r="G54" s="14">
        <f t="shared" ref="G54" si="6">SUM(G55:G58)</f>
        <v>32042700.989999998</v>
      </c>
    </row>
    <row r="55" spans="1:8" x14ac:dyDescent="0.25">
      <c r="A55" s="38" t="s">
        <v>56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</row>
    <row r="56" spans="1:8" x14ac:dyDescent="0.25">
      <c r="A56" s="37" t="s">
        <v>57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</row>
    <row r="57" spans="1:8" x14ac:dyDescent="0.25">
      <c r="A57" s="37" t="s">
        <v>58</v>
      </c>
      <c r="B57" s="77">
        <v>0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</row>
    <row r="58" spans="1:8" x14ac:dyDescent="0.25">
      <c r="A58" s="38" t="s">
        <v>59</v>
      </c>
      <c r="B58" s="79">
        <v>72700000</v>
      </c>
      <c r="C58" s="79">
        <v>80560905.830000013</v>
      </c>
      <c r="D58" s="78">
        <v>153260905.83000001</v>
      </c>
      <c r="E58" s="79">
        <v>105005700.98999999</v>
      </c>
      <c r="F58" s="79">
        <v>104742700.98999999</v>
      </c>
      <c r="G58" s="77">
        <v>32042700.989999998</v>
      </c>
      <c r="H58" s="68"/>
    </row>
    <row r="59" spans="1:8" x14ac:dyDescent="0.25">
      <c r="A59" s="19" t="s">
        <v>60</v>
      </c>
      <c r="B59" s="14">
        <f t="shared" ref="B59:G59" si="7">SUM(B60:B61)</f>
        <v>0</v>
      </c>
      <c r="C59" s="14">
        <f t="shared" si="7"/>
        <v>0</v>
      </c>
      <c r="D59" s="14">
        <f t="shared" si="7"/>
        <v>0</v>
      </c>
      <c r="E59" s="14">
        <f t="shared" si="7"/>
        <v>0</v>
      </c>
      <c r="F59" s="14">
        <f t="shared" si="7"/>
        <v>0</v>
      </c>
      <c r="G59" s="14">
        <f t="shared" si="7"/>
        <v>0</v>
      </c>
    </row>
    <row r="60" spans="1:8" x14ac:dyDescent="0.25">
      <c r="A60" s="37" t="s">
        <v>61</v>
      </c>
      <c r="B60" s="79">
        <v>0</v>
      </c>
      <c r="C60" s="79">
        <v>0</v>
      </c>
      <c r="D60" s="78">
        <v>0</v>
      </c>
      <c r="E60" s="79">
        <v>0</v>
      </c>
      <c r="F60" s="79">
        <v>0</v>
      </c>
      <c r="G60" s="78">
        <v>0</v>
      </c>
    </row>
    <row r="61" spans="1:8" x14ac:dyDescent="0.25">
      <c r="A61" s="37" t="s">
        <v>62</v>
      </c>
      <c r="B61" s="79">
        <v>0</v>
      </c>
      <c r="C61" s="79">
        <v>0</v>
      </c>
      <c r="D61" s="78">
        <v>0</v>
      </c>
      <c r="E61" s="79">
        <v>0</v>
      </c>
      <c r="F61" s="79">
        <v>0</v>
      </c>
      <c r="G61" s="78">
        <v>0</v>
      </c>
    </row>
    <row r="62" spans="1:8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ref="G62:G63" si="8">F62-B62</f>
        <v>0</v>
      </c>
    </row>
    <row r="63" spans="1:8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8"/>
        <v>0</v>
      </c>
    </row>
    <row r="64" spans="1:8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9">B45+B54+B59+B62+B63</f>
        <v>272700000</v>
      </c>
      <c r="C65" s="2">
        <f>C45+C54+C59+C62+C63</f>
        <v>106343058.83000001</v>
      </c>
      <c r="D65" s="2">
        <f t="shared" si="9"/>
        <v>379043058.83000004</v>
      </c>
      <c r="E65" s="2">
        <f t="shared" si="9"/>
        <v>330913963.88</v>
      </c>
      <c r="F65" s="2">
        <f t="shared" si="9"/>
        <v>330650963.88</v>
      </c>
      <c r="G65" s="2">
        <f t="shared" si="9"/>
        <v>57950963.87999998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0">B68</f>
        <v>0</v>
      </c>
      <c r="C67" s="2">
        <f t="shared" si="10"/>
        <v>0</v>
      </c>
      <c r="D67" s="2">
        <f t="shared" si="10"/>
        <v>0</v>
      </c>
      <c r="E67" s="2">
        <f t="shared" si="10"/>
        <v>0</v>
      </c>
      <c r="F67" s="2">
        <f t="shared" si="10"/>
        <v>0</v>
      </c>
      <c r="G67" s="2">
        <f t="shared" si="10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F70" si="11">B41+B65+B67</f>
        <v>525000000</v>
      </c>
      <c r="C70" s="2">
        <f t="shared" si="11"/>
        <v>214658288.41</v>
      </c>
      <c r="D70" s="2">
        <f t="shared" si="11"/>
        <v>739658288.41000009</v>
      </c>
      <c r="E70" s="2">
        <f t="shared" si="11"/>
        <v>678888817.63</v>
      </c>
      <c r="F70" s="2">
        <f t="shared" si="11"/>
        <v>674315482.72000003</v>
      </c>
      <c r="G70" s="2">
        <f>G41+G65+G67</f>
        <v>149315482.71999997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51184767.700000003</v>
      </c>
      <c r="D73" s="14">
        <v>51184767.700000003</v>
      </c>
      <c r="E73" s="14">
        <v>26333311.059999999</v>
      </c>
      <c r="F73" s="14">
        <v>22133771.34</v>
      </c>
      <c r="G73" s="14">
        <f>F73-B73</f>
        <v>22133771.34</v>
      </c>
    </row>
    <row r="74" spans="1:7" ht="30" x14ac:dyDescent="0.25">
      <c r="A74" s="28" t="s">
        <v>71</v>
      </c>
      <c r="B74" s="14">
        <v>0</v>
      </c>
      <c r="C74" s="14">
        <v>2435207.27</v>
      </c>
      <c r="D74" s="14">
        <v>2435207.27</v>
      </c>
      <c r="E74" s="14">
        <v>2220644.7400000002</v>
      </c>
      <c r="F74" s="14">
        <v>2220644.7400000002</v>
      </c>
      <c r="G74" s="14">
        <f>F74-B74</f>
        <v>2220644.7400000002</v>
      </c>
    </row>
    <row r="75" spans="1:7" x14ac:dyDescent="0.25">
      <c r="A75" s="5" t="s">
        <v>72</v>
      </c>
      <c r="B75" s="2">
        <f t="shared" ref="B75:F75" si="12">B73+B74</f>
        <v>0</v>
      </c>
      <c r="C75" s="2">
        <f t="shared" si="12"/>
        <v>53619974.970000006</v>
      </c>
      <c r="D75" s="2">
        <f t="shared" si="12"/>
        <v>53619974.970000006</v>
      </c>
      <c r="E75" s="2">
        <f t="shared" si="12"/>
        <v>28553955.799999997</v>
      </c>
      <c r="F75" s="2">
        <f t="shared" si="12"/>
        <v>24354416.079999998</v>
      </c>
      <c r="G75" s="2">
        <f>G73+G74</f>
        <v>24354416.079999998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6:F36 B62:F64 G62:G69 G38:G40 C16:F16 B38:F44 B75:F75 B73 B74 B66:F72 B65 D65:F65 G42:G44 G71:G72 G76" unlockedFormula="1"/>
    <ignoredError sqref="C28:F28" formulaRange="1" unlockedFormula="1"/>
    <ignoredError sqref="G54 G16 G28 G3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90" t="s">
        <v>73</v>
      </c>
      <c r="B1" s="90"/>
      <c r="C1" s="90"/>
      <c r="D1" s="90"/>
      <c r="E1" s="90"/>
      <c r="F1" s="90"/>
      <c r="G1" s="9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88" t="s">
        <v>76</v>
      </c>
      <c r="B6" s="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31" t="s">
        <v>77</v>
      </c>
      <c r="C7" s="89"/>
      <c r="D7" s="89"/>
      <c r="E7" s="89"/>
      <c r="F7" s="89"/>
      <c r="G7" s="89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92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92" t="s">
        <v>94</v>
      </c>
      <c r="B6" s="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10" t="s">
        <v>77</v>
      </c>
      <c r="C7" s="89"/>
      <c r="D7" s="89"/>
      <c r="E7" s="89"/>
      <c r="F7" s="89"/>
      <c r="G7" s="89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1" t="s">
        <v>108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5" t="s">
        <v>76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9">
        <f>+F5+1</f>
        <v>2022</v>
      </c>
    </row>
    <row r="6" spans="1:7" ht="32.25" x14ac:dyDescent="0.25">
      <c r="A6" s="87"/>
      <c r="B6" s="97"/>
      <c r="C6" s="97"/>
      <c r="D6" s="97"/>
      <c r="E6" s="97"/>
      <c r="F6" s="97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94" t="s">
        <v>131</v>
      </c>
      <c r="B39" s="94"/>
      <c r="C39" s="94"/>
      <c r="D39" s="94"/>
      <c r="E39" s="94"/>
      <c r="F39" s="94"/>
      <c r="G39" s="94"/>
    </row>
    <row r="40" spans="1:7" x14ac:dyDescent="0.25">
      <c r="A40" s="94" t="s">
        <v>132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1" t="s">
        <v>133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8" t="s">
        <v>94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9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94" t="s">
        <v>131</v>
      </c>
      <c r="B32" s="94"/>
      <c r="C32" s="94"/>
      <c r="D32" s="94"/>
      <c r="E32" s="94"/>
      <c r="F32" s="94"/>
      <c r="G32" s="94"/>
    </row>
    <row r="33" spans="1:7" x14ac:dyDescent="0.25">
      <c r="A33" s="94" t="s">
        <v>132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00" t="s">
        <v>137</v>
      </c>
      <c r="B1" s="100"/>
      <c r="C1" s="100"/>
      <c r="D1" s="100"/>
      <c r="E1" s="100"/>
      <c r="F1" s="100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2024-03-07T18:23:28Z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