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6a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C103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D9" i="7" l="1"/>
  <c r="D84" i="7"/>
  <c r="G146" i="7"/>
  <c r="E84" i="7"/>
  <c r="G71" i="7"/>
  <c r="C9" i="7"/>
  <c r="G28" i="7"/>
  <c r="G123" i="7"/>
  <c r="B84" i="7"/>
  <c r="C84" i="7"/>
  <c r="G18" i="7"/>
  <c r="G38" i="7"/>
  <c r="G75" i="7"/>
  <c r="G93" i="7"/>
  <c r="G133" i="7"/>
  <c r="G150" i="7"/>
  <c r="B9" i="7"/>
  <c r="E9" i="7"/>
  <c r="F84" i="7"/>
  <c r="G58" i="7"/>
  <c r="G113" i="7"/>
  <c r="G137" i="7"/>
  <c r="G103" i="7"/>
  <c r="G85" i="7"/>
  <c r="G48" i="7"/>
  <c r="G10" i="7"/>
  <c r="F9" i="7"/>
  <c r="G9" i="7" l="1"/>
  <c r="F159" i="7"/>
  <c r="E159" i="7"/>
  <c r="B159" i="7"/>
  <c r="C159" i="7"/>
  <c r="D159" i="7"/>
  <c r="G84" i="7"/>
  <c r="G159" i="7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<sst xmlns="http://schemas.openxmlformats.org/spreadsheetml/2006/main" count="341" uniqueCount="213">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</sst>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2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6" fontId="1" fillId="3" borderId="14" xfId="5" applyNumberFormat="1" applyFont="1" applyFill="1" applyBorder="1" applyAlignment="1" applyProtection="1">
      <alignment horizontal="right"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110" zoomScaleNormal="110" workbookViewId="0">
      <selection activeCell="A5" sqref="A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07" t="s">
        <v>15</v>
      </c>
      <c r="B1" s="103"/>
      <c r="C1" s="103"/>
      <c r="D1" s="103"/>
      <c r="E1" s="103"/>
      <c r="F1" s="103"/>
      <c r="G1" s="104"/>
    </row>
    <row r="2" spans="1:7" x14ac:dyDescent="0.25">
      <c r="A2" s="46" t="s">
        <v>211</v>
      </c>
      <c r="B2" s="58"/>
      <c r="C2" s="58"/>
      <c r="D2" s="58"/>
      <c r="E2" s="58"/>
      <c r="F2" s="58"/>
      <c r="G2" s="58"/>
    </row>
    <row r="3" spans="1:7" x14ac:dyDescent="0.25">
      <c r="A3" s="59" t="s">
        <v>16</v>
      </c>
      <c r="B3" s="59"/>
      <c r="C3" s="59"/>
      <c r="D3" s="59"/>
      <c r="E3" s="59"/>
      <c r="F3" s="59"/>
      <c r="G3" s="59"/>
    </row>
    <row r="4" spans="1:7" x14ac:dyDescent="0.25">
      <c r="A4" s="59" t="s">
        <v>17</v>
      </c>
      <c r="B4" s="59"/>
      <c r="C4" s="59"/>
      <c r="D4" s="59"/>
      <c r="E4" s="59"/>
      <c r="F4" s="59"/>
      <c r="G4" s="59"/>
    </row>
    <row r="5" spans="1:7" x14ac:dyDescent="0.25">
      <c r="A5" s="47" t="s">
        <v>212</v>
      </c>
      <c r="B5" s="59"/>
      <c r="C5" s="59"/>
      <c r="D5" s="59"/>
      <c r="E5" s="59"/>
      <c r="F5" s="59"/>
      <c r="G5" s="59"/>
    </row>
    <row r="6" spans="1:7" ht="41.45" customHeight="1" x14ac:dyDescent="0.25">
      <c r="A6" s="60" t="s">
        <v>0</v>
      </c>
      <c r="B6" s="60"/>
      <c r="C6" s="60"/>
      <c r="D6" s="60"/>
      <c r="E6" s="60"/>
      <c r="F6" s="60"/>
      <c r="G6" s="60"/>
    </row>
    <row r="7" spans="1:7" x14ac:dyDescent="0.25">
      <c r="A7" s="105" t="s">
        <v>1</v>
      </c>
      <c r="B7" s="105" t="s">
        <v>18</v>
      </c>
      <c r="C7" s="105"/>
      <c r="D7" s="105"/>
      <c r="E7" s="105"/>
      <c r="F7" s="105"/>
      <c r="G7" s="106" t="s">
        <v>19</v>
      </c>
    </row>
    <row r="8" spans="1:7" ht="30" x14ac:dyDescent="0.25">
      <c r="A8" s="105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105"/>
    </row>
    <row r="9" spans="1:7" x14ac:dyDescent="0.25">
      <c r="A9" s="6" t="s">
        <v>24</v>
      </c>
      <c r="B9" s="38">
        <f t="shared" ref="B9:G9" si="0">SUM(B10,B18,B28,B38,B48,B58,B62,B71,B75)</f>
        <v>252300000.00000003</v>
      </c>
      <c r="C9" s="38">
        <f t="shared" si="0"/>
        <v>159499997.27999997</v>
      </c>
      <c r="D9" s="38">
        <f>SUM(D10,D18,D28,D38,D48,D58,D62,D71,D75)</f>
        <v>411799997.28000003</v>
      </c>
      <c r="E9" s="38">
        <f t="shared" si="0"/>
        <v>277794940.38999999</v>
      </c>
      <c r="F9" s="38">
        <f t="shared" si="0"/>
        <v>261093317.54000002</v>
      </c>
      <c r="G9" s="38">
        <f t="shared" si="0"/>
        <v>134005056.89</v>
      </c>
    </row>
    <row r="10" spans="1:7" x14ac:dyDescent="0.25">
      <c r="A10" s="39" t="s">
        <v>25</v>
      </c>
      <c r="B10" s="38">
        <f t="shared" ref="B10:G10" si="1">SUM(B11:B17)</f>
        <v>121205213</v>
      </c>
      <c r="C10" s="38">
        <f t="shared" si="1"/>
        <v>3077067</v>
      </c>
      <c r="D10" s="38">
        <f t="shared" si="1"/>
        <v>124282280</v>
      </c>
      <c r="E10" s="38">
        <f t="shared" si="1"/>
        <v>111902541.61</v>
      </c>
      <c r="F10" s="38">
        <f t="shared" si="1"/>
        <v>110767809.07000001</v>
      </c>
      <c r="G10" s="38">
        <f t="shared" si="1"/>
        <v>12379738.389999997</v>
      </c>
    </row>
    <row r="11" spans="1:7" x14ac:dyDescent="0.25">
      <c r="A11" s="40" t="s">
        <v>26</v>
      </c>
      <c r="B11" s="74">
        <v>76071148</v>
      </c>
      <c r="C11" s="74">
        <v>536216</v>
      </c>
      <c r="D11" s="73">
        <v>76607364</v>
      </c>
      <c r="E11" s="74">
        <v>70706554.090000004</v>
      </c>
      <c r="F11" s="74">
        <v>70706554.090000004</v>
      </c>
      <c r="G11" s="36">
        <f>D11-E11</f>
        <v>5900809.9099999964</v>
      </c>
    </row>
    <row r="12" spans="1:7" x14ac:dyDescent="0.25">
      <c r="A12" s="40" t="s">
        <v>27</v>
      </c>
      <c r="B12" s="74">
        <v>1500000</v>
      </c>
      <c r="C12" s="74">
        <v>1831750</v>
      </c>
      <c r="D12" s="73">
        <v>3331750</v>
      </c>
      <c r="E12" s="74">
        <v>3162393.66</v>
      </c>
      <c r="F12" s="74">
        <v>3162393.66</v>
      </c>
      <c r="G12" s="36">
        <f t="shared" ref="G12:G17" si="2">D12-E12</f>
        <v>169356.33999999985</v>
      </c>
    </row>
    <row r="13" spans="1:7" x14ac:dyDescent="0.25">
      <c r="A13" s="40" t="s">
        <v>28</v>
      </c>
      <c r="B13" s="74">
        <v>15858933</v>
      </c>
      <c r="C13" s="74">
        <v>2506101</v>
      </c>
      <c r="D13" s="73">
        <v>18365034</v>
      </c>
      <c r="E13" s="74">
        <v>15391575.77</v>
      </c>
      <c r="F13" s="74">
        <v>15391575.77</v>
      </c>
      <c r="G13" s="36">
        <f t="shared" si="2"/>
        <v>2973458.2300000004</v>
      </c>
    </row>
    <row r="14" spans="1:7" x14ac:dyDescent="0.25">
      <c r="A14" s="40" t="s">
        <v>29</v>
      </c>
      <c r="B14" s="74">
        <v>11000000</v>
      </c>
      <c r="C14" s="74">
        <v>-2200000</v>
      </c>
      <c r="D14" s="73">
        <v>8800000</v>
      </c>
      <c r="E14" s="74">
        <v>6603268.6100000003</v>
      </c>
      <c r="F14" s="74">
        <v>5475106.0700000003</v>
      </c>
      <c r="G14" s="36">
        <f t="shared" si="2"/>
        <v>2196731.3899999997</v>
      </c>
    </row>
    <row r="15" spans="1:7" x14ac:dyDescent="0.25">
      <c r="A15" s="40" t="s">
        <v>30</v>
      </c>
      <c r="B15" s="74">
        <v>16775132</v>
      </c>
      <c r="C15" s="74">
        <v>403000</v>
      </c>
      <c r="D15" s="73">
        <v>17178132</v>
      </c>
      <c r="E15" s="74">
        <v>16038749.48</v>
      </c>
      <c r="F15" s="74">
        <v>16032179.48</v>
      </c>
      <c r="G15" s="36">
        <f t="shared" si="2"/>
        <v>1139382.5199999996</v>
      </c>
    </row>
    <row r="16" spans="1:7" x14ac:dyDescent="0.25">
      <c r="A16" s="40" t="s">
        <v>31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36">
        <f t="shared" si="2"/>
        <v>0</v>
      </c>
    </row>
    <row r="17" spans="1:7" x14ac:dyDescent="0.25">
      <c r="A17" s="40" t="s">
        <v>32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36">
        <f t="shared" si="2"/>
        <v>0</v>
      </c>
    </row>
    <row r="18" spans="1:7" x14ac:dyDescent="0.25">
      <c r="A18" s="39" t="s">
        <v>33</v>
      </c>
      <c r="B18" s="38">
        <f t="shared" ref="B18:G18" si="3">SUM(B19:B27)</f>
        <v>15519062</v>
      </c>
      <c r="C18" s="38">
        <f t="shared" si="3"/>
        <v>3142290.05</v>
      </c>
      <c r="D18" s="38">
        <f t="shared" si="3"/>
        <v>18661352.050000001</v>
      </c>
      <c r="E18" s="38">
        <f t="shared" si="3"/>
        <v>15434495.829999998</v>
      </c>
      <c r="F18" s="38">
        <f t="shared" si="3"/>
        <v>15069406.039999999</v>
      </c>
      <c r="G18" s="38">
        <f t="shared" si="3"/>
        <v>3226856.2199999997</v>
      </c>
    </row>
    <row r="19" spans="1:7" x14ac:dyDescent="0.25">
      <c r="A19" s="40" t="s">
        <v>34</v>
      </c>
      <c r="B19" s="76">
        <v>4380000</v>
      </c>
      <c r="C19" s="76">
        <v>843020</v>
      </c>
      <c r="D19" s="75">
        <v>5223020</v>
      </c>
      <c r="E19" s="76">
        <v>4817797.7300000004</v>
      </c>
      <c r="F19" s="76">
        <v>4666961.2</v>
      </c>
      <c r="G19" s="36">
        <f>D19-E19</f>
        <v>405222.26999999955</v>
      </c>
    </row>
    <row r="20" spans="1:7" x14ac:dyDescent="0.25">
      <c r="A20" s="40" t="s">
        <v>35</v>
      </c>
      <c r="B20" s="76">
        <v>642000</v>
      </c>
      <c r="C20" s="76">
        <v>77000</v>
      </c>
      <c r="D20" s="75">
        <v>719000</v>
      </c>
      <c r="E20" s="76">
        <v>521445.28</v>
      </c>
      <c r="F20" s="76">
        <v>507030.28</v>
      </c>
      <c r="G20" s="36">
        <f t="shared" ref="G20:G27" si="4">D20-E20</f>
        <v>197554.71999999997</v>
      </c>
    </row>
    <row r="21" spans="1:7" x14ac:dyDescent="0.25">
      <c r="A21" s="40" t="s">
        <v>36</v>
      </c>
      <c r="B21" s="76">
        <v>12062</v>
      </c>
      <c r="C21" s="76">
        <v>0</v>
      </c>
      <c r="D21" s="75">
        <v>12062</v>
      </c>
      <c r="E21" s="76">
        <v>0</v>
      </c>
      <c r="F21" s="76">
        <v>0</v>
      </c>
      <c r="G21" s="36">
        <f t="shared" si="4"/>
        <v>12062</v>
      </c>
    </row>
    <row r="22" spans="1:7" x14ac:dyDescent="0.25">
      <c r="A22" s="40" t="s">
        <v>37</v>
      </c>
      <c r="B22" s="76">
        <v>2512000</v>
      </c>
      <c r="C22" s="76">
        <v>1497250</v>
      </c>
      <c r="D22" s="75">
        <v>4009250</v>
      </c>
      <c r="E22" s="76">
        <v>3466679.64</v>
      </c>
      <c r="F22" s="76">
        <v>3357216.44</v>
      </c>
      <c r="G22" s="36">
        <f t="shared" si="4"/>
        <v>542570.35999999987</v>
      </c>
    </row>
    <row r="23" spans="1:7" x14ac:dyDescent="0.25">
      <c r="A23" s="40" t="s">
        <v>38</v>
      </c>
      <c r="B23" s="76">
        <v>1019000</v>
      </c>
      <c r="C23" s="76">
        <v>133527</v>
      </c>
      <c r="D23" s="75">
        <v>1152527</v>
      </c>
      <c r="E23" s="76">
        <v>730092.86</v>
      </c>
      <c r="F23" s="76">
        <v>720392.94</v>
      </c>
      <c r="G23" s="36">
        <f t="shared" si="4"/>
        <v>422434.14</v>
      </c>
    </row>
    <row r="24" spans="1:7" x14ac:dyDescent="0.25">
      <c r="A24" s="40" t="s">
        <v>39</v>
      </c>
      <c r="B24" s="76">
        <v>3406000</v>
      </c>
      <c r="C24" s="76">
        <v>-450506.95</v>
      </c>
      <c r="D24" s="75">
        <v>2955493.05</v>
      </c>
      <c r="E24" s="76">
        <v>2383385.0699999998</v>
      </c>
      <c r="F24" s="76">
        <v>2382014.67</v>
      </c>
      <c r="G24" s="36">
        <f t="shared" si="4"/>
        <v>572107.98</v>
      </c>
    </row>
    <row r="25" spans="1:7" x14ac:dyDescent="0.25">
      <c r="A25" s="40" t="s">
        <v>40</v>
      </c>
      <c r="B25" s="76">
        <v>2091000</v>
      </c>
      <c r="C25" s="76">
        <v>740000</v>
      </c>
      <c r="D25" s="75">
        <v>2831000</v>
      </c>
      <c r="E25" s="76">
        <v>2168273.0499999998</v>
      </c>
      <c r="F25" s="76">
        <v>2140348.0099999998</v>
      </c>
      <c r="G25" s="36">
        <f t="shared" si="4"/>
        <v>662726.95000000019</v>
      </c>
    </row>
    <row r="26" spans="1:7" x14ac:dyDescent="0.25">
      <c r="A26" s="40" t="s">
        <v>41</v>
      </c>
      <c r="B26" s="76">
        <v>0</v>
      </c>
      <c r="C26" s="76">
        <v>15000</v>
      </c>
      <c r="D26" s="75">
        <v>15000</v>
      </c>
      <c r="E26" s="76">
        <v>14599.76</v>
      </c>
      <c r="F26" s="76">
        <v>0</v>
      </c>
      <c r="G26" s="36">
        <f t="shared" si="4"/>
        <v>400.23999999999978</v>
      </c>
    </row>
    <row r="27" spans="1:7" x14ac:dyDescent="0.25">
      <c r="A27" s="40" t="s">
        <v>42</v>
      </c>
      <c r="B27" s="76">
        <v>1457000</v>
      </c>
      <c r="C27" s="76">
        <v>287000</v>
      </c>
      <c r="D27" s="75">
        <v>1744000</v>
      </c>
      <c r="E27" s="76">
        <v>1332222.44</v>
      </c>
      <c r="F27" s="76">
        <v>1295442.5</v>
      </c>
      <c r="G27" s="36">
        <f t="shared" si="4"/>
        <v>411777.56000000006</v>
      </c>
    </row>
    <row r="28" spans="1:7" x14ac:dyDescent="0.25">
      <c r="A28" s="39" t="s">
        <v>43</v>
      </c>
      <c r="B28" s="38">
        <f t="shared" ref="B28:G28" si="5">SUM(B29:B37)</f>
        <v>47838969</v>
      </c>
      <c r="C28" s="38">
        <f t="shared" si="5"/>
        <v>13112711.220000001</v>
      </c>
      <c r="D28" s="38">
        <f t="shared" si="5"/>
        <v>60951680.219999999</v>
      </c>
      <c r="E28" s="38">
        <f t="shared" si="5"/>
        <v>46354152.370000005</v>
      </c>
      <c r="F28" s="38">
        <f t="shared" si="5"/>
        <v>38784427.799999997</v>
      </c>
      <c r="G28" s="38">
        <f t="shared" si="5"/>
        <v>14597527.849999998</v>
      </c>
    </row>
    <row r="29" spans="1:7" x14ac:dyDescent="0.25">
      <c r="A29" s="40" t="s">
        <v>44</v>
      </c>
      <c r="B29" s="78">
        <v>17986000</v>
      </c>
      <c r="C29" s="78">
        <v>1100000</v>
      </c>
      <c r="D29" s="77">
        <v>19086000</v>
      </c>
      <c r="E29" s="78">
        <v>16831715.280000001</v>
      </c>
      <c r="F29" s="78">
        <v>12518785.279999999</v>
      </c>
      <c r="G29" s="36">
        <f>D29-E29</f>
        <v>2254284.7199999988</v>
      </c>
    </row>
    <row r="30" spans="1:7" x14ac:dyDescent="0.25">
      <c r="A30" s="40" t="s">
        <v>45</v>
      </c>
      <c r="B30" s="78">
        <v>1220000</v>
      </c>
      <c r="C30" s="78">
        <v>1090000</v>
      </c>
      <c r="D30" s="77">
        <v>2310000</v>
      </c>
      <c r="E30" s="78">
        <v>1617293.93</v>
      </c>
      <c r="F30" s="78">
        <v>1211135.08</v>
      </c>
      <c r="G30" s="36">
        <f t="shared" ref="G30:G37" si="6">D30-E30</f>
        <v>692706.07000000007</v>
      </c>
    </row>
    <row r="31" spans="1:7" x14ac:dyDescent="0.25">
      <c r="A31" s="40" t="s">
        <v>46</v>
      </c>
      <c r="B31" s="78">
        <v>4542000</v>
      </c>
      <c r="C31" s="78">
        <v>9057384.5</v>
      </c>
      <c r="D31" s="77">
        <v>13599384.5</v>
      </c>
      <c r="E31" s="78">
        <v>8879185.2599999998</v>
      </c>
      <c r="F31" s="78">
        <v>8490192.1500000004</v>
      </c>
      <c r="G31" s="36">
        <f t="shared" si="6"/>
        <v>4720199.24</v>
      </c>
    </row>
    <row r="32" spans="1:7" x14ac:dyDescent="0.25">
      <c r="A32" s="40" t="s">
        <v>47</v>
      </c>
      <c r="B32" s="78">
        <v>2034969</v>
      </c>
      <c r="C32" s="78">
        <v>617000</v>
      </c>
      <c r="D32" s="77">
        <v>2651969</v>
      </c>
      <c r="E32" s="78">
        <v>1563605.5</v>
      </c>
      <c r="F32" s="78">
        <v>1508421.27</v>
      </c>
      <c r="G32" s="36">
        <f t="shared" si="6"/>
        <v>1088363.5</v>
      </c>
    </row>
    <row r="33" spans="1:7" ht="14.45" customHeight="1" x14ac:dyDescent="0.25">
      <c r="A33" s="40" t="s">
        <v>48</v>
      </c>
      <c r="B33" s="78">
        <v>1533000</v>
      </c>
      <c r="C33" s="78">
        <v>438459.22</v>
      </c>
      <c r="D33" s="77">
        <v>1971459.22</v>
      </c>
      <c r="E33" s="78">
        <v>1393497.71</v>
      </c>
      <c r="F33" s="78">
        <v>1073390.82</v>
      </c>
      <c r="G33" s="36">
        <f t="shared" si="6"/>
        <v>577961.51</v>
      </c>
    </row>
    <row r="34" spans="1:7" ht="14.45" customHeight="1" x14ac:dyDescent="0.25">
      <c r="A34" s="40" t="s">
        <v>49</v>
      </c>
      <c r="B34" s="78">
        <v>2609000</v>
      </c>
      <c r="C34" s="78">
        <v>386000</v>
      </c>
      <c r="D34" s="77">
        <v>2995000</v>
      </c>
      <c r="E34" s="78">
        <v>2978827.94</v>
      </c>
      <c r="F34" s="78">
        <v>1633228.25</v>
      </c>
      <c r="G34" s="36">
        <f t="shared" si="6"/>
        <v>16172.060000000056</v>
      </c>
    </row>
    <row r="35" spans="1:7" ht="14.45" customHeight="1" x14ac:dyDescent="0.25">
      <c r="A35" s="40" t="s">
        <v>50</v>
      </c>
      <c r="B35" s="78">
        <v>295000</v>
      </c>
      <c r="C35" s="78">
        <v>-7500</v>
      </c>
      <c r="D35" s="77">
        <v>287500</v>
      </c>
      <c r="E35" s="78">
        <v>86782.63</v>
      </c>
      <c r="F35" s="78">
        <v>86782.63</v>
      </c>
      <c r="G35" s="36">
        <f t="shared" si="6"/>
        <v>200717.37</v>
      </c>
    </row>
    <row r="36" spans="1:7" ht="14.45" customHeight="1" x14ac:dyDescent="0.25">
      <c r="A36" s="40" t="s">
        <v>51</v>
      </c>
      <c r="B36" s="78">
        <v>2950000</v>
      </c>
      <c r="C36" s="78">
        <v>1778000</v>
      </c>
      <c r="D36" s="77">
        <v>4728000</v>
      </c>
      <c r="E36" s="78">
        <v>3479509.81</v>
      </c>
      <c r="F36" s="78">
        <v>3329888.01</v>
      </c>
      <c r="G36" s="36">
        <f t="shared" si="6"/>
        <v>1248490.19</v>
      </c>
    </row>
    <row r="37" spans="1:7" ht="14.45" customHeight="1" x14ac:dyDescent="0.25">
      <c r="A37" s="40" t="s">
        <v>52</v>
      </c>
      <c r="B37" s="78">
        <v>14669000</v>
      </c>
      <c r="C37" s="78">
        <v>-1346632.5</v>
      </c>
      <c r="D37" s="77">
        <v>13322367.5</v>
      </c>
      <c r="E37" s="78">
        <v>9523734.3100000005</v>
      </c>
      <c r="F37" s="78">
        <v>8932604.3100000005</v>
      </c>
      <c r="G37" s="36">
        <f t="shared" si="6"/>
        <v>3798633.1899999995</v>
      </c>
    </row>
    <row r="38" spans="1:7" x14ac:dyDescent="0.25">
      <c r="A38" s="39" t="s">
        <v>53</v>
      </c>
      <c r="B38" s="38">
        <f t="shared" ref="B38:G38" si="7">SUM(B39:B47)</f>
        <v>42568456.670000002</v>
      </c>
      <c r="C38" s="38">
        <f t="shared" si="7"/>
        <v>38221057.980000004</v>
      </c>
      <c r="D38" s="38">
        <f t="shared" si="7"/>
        <v>80789514.650000006</v>
      </c>
      <c r="E38" s="38">
        <f t="shared" si="7"/>
        <v>71343708.310000002</v>
      </c>
      <c r="F38" s="38">
        <f t="shared" si="7"/>
        <v>67859998.680000007</v>
      </c>
      <c r="G38" s="38">
        <f t="shared" si="7"/>
        <v>9445806.3400000017</v>
      </c>
    </row>
    <row r="39" spans="1:7" x14ac:dyDescent="0.25">
      <c r="A39" s="40" t="s">
        <v>54</v>
      </c>
      <c r="B39" s="80">
        <v>16821938</v>
      </c>
      <c r="C39" s="80">
        <v>5200158</v>
      </c>
      <c r="D39" s="79">
        <v>22022096</v>
      </c>
      <c r="E39" s="80">
        <v>22022096</v>
      </c>
      <c r="F39" s="80">
        <v>22022096</v>
      </c>
      <c r="G39" s="36">
        <f>D39-E39</f>
        <v>0</v>
      </c>
    </row>
    <row r="40" spans="1:7" x14ac:dyDescent="0.25">
      <c r="A40" s="40" t="s">
        <v>55</v>
      </c>
      <c r="B40" s="79">
        <v>0</v>
      </c>
      <c r="C40" s="79">
        <v>0</v>
      </c>
      <c r="D40" s="79">
        <v>0</v>
      </c>
      <c r="E40" s="79">
        <v>0</v>
      </c>
      <c r="F40" s="79">
        <v>0</v>
      </c>
      <c r="G40" s="36">
        <f t="shared" ref="G40:G47" si="8">D40-E40</f>
        <v>0</v>
      </c>
    </row>
    <row r="41" spans="1:7" x14ac:dyDescent="0.25">
      <c r="A41" s="40" t="s">
        <v>56</v>
      </c>
      <c r="B41" s="80">
        <v>50000</v>
      </c>
      <c r="C41" s="80">
        <v>17922920.030000001</v>
      </c>
      <c r="D41" s="79">
        <v>17972920.030000001</v>
      </c>
      <c r="E41" s="80">
        <v>14134538.609999999</v>
      </c>
      <c r="F41" s="80">
        <v>14041338.609999999</v>
      </c>
      <c r="G41" s="36">
        <f t="shared" si="8"/>
        <v>3838381.4200000018</v>
      </c>
    </row>
    <row r="42" spans="1:7" x14ac:dyDescent="0.25">
      <c r="A42" s="40" t="s">
        <v>57</v>
      </c>
      <c r="B42" s="80">
        <v>16945000</v>
      </c>
      <c r="C42" s="80">
        <v>14592979.949999999</v>
      </c>
      <c r="D42" s="79">
        <v>31537979.949999999</v>
      </c>
      <c r="E42" s="80">
        <v>26453444</v>
      </c>
      <c r="F42" s="80">
        <v>23062934.370000001</v>
      </c>
      <c r="G42" s="36">
        <f t="shared" si="8"/>
        <v>5084535.9499999993</v>
      </c>
    </row>
    <row r="43" spans="1:7" x14ac:dyDescent="0.25">
      <c r="A43" s="40" t="s">
        <v>58</v>
      </c>
      <c r="B43" s="80">
        <v>8751518.6699999999</v>
      </c>
      <c r="C43" s="80">
        <v>505000</v>
      </c>
      <c r="D43" s="79">
        <v>9256518.6699999999</v>
      </c>
      <c r="E43" s="80">
        <v>8733629.6999999993</v>
      </c>
      <c r="F43" s="80">
        <v>8733629.6999999993</v>
      </c>
      <c r="G43" s="36">
        <f t="shared" si="8"/>
        <v>522888.97000000067</v>
      </c>
    </row>
    <row r="44" spans="1:7" x14ac:dyDescent="0.25">
      <c r="A44" s="40" t="s">
        <v>59</v>
      </c>
      <c r="B44" s="79">
        <v>0</v>
      </c>
      <c r="C44" s="79">
        <v>0</v>
      </c>
      <c r="D44" s="79">
        <v>0</v>
      </c>
      <c r="E44" s="79">
        <v>0</v>
      </c>
      <c r="F44" s="79">
        <v>0</v>
      </c>
      <c r="G44" s="36">
        <f t="shared" si="8"/>
        <v>0</v>
      </c>
    </row>
    <row r="45" spans="1:7" x14ac:dyDescent="0.25">
      <c r="A45" s="40" t="s">
        <v>60</v>
      </c>
      <c r="B45" s="79">
        <v>0</v>
      </c>
      <c r="C45" s="79">
        <v>0</v>
      </c>
      <c r="D45" s="79">
        <v>0</v>
      </c>
      <c r="E45" s="79">
        <v>0</v>
      </c>
      <c r="F45" s="79">
        <v>0</v>
      </c>
      <c r="G45" s="36">
        <f t="shared" si="8"/>
        <v>0</v>
      </c>
    </row>
    <row r="46" spans="1:7" x14ac:dyDescent="0.25">
      <c r="A46" s="40" t="s">
        <v>61</v>
      </c>
      <c r="B46" s="79">
        <v>0</v>
      </c>
      <c r="C46" s="79">
        <v>0</v>
      </c>
      <c r="D46" s="79">
        <v>0</v>
      </c>
      <c r="E46" s="79">
        <v>0</v>
      </c>
      <c r="F46" s="79">
        <v>0</v>
      </c>
      <c r="G46" s="36">
        <f t="shared" si="8"/>
        <v>0</v>
      </c>
    </row>
    <row r="47" spans="1:7" x14ac:dyDescent="0.25">
      <c r="A47" s="40" t="s">
        <v>62</v>
      </c>
      <c r="B47" s="79">
        <v>0</v>
      </c>
      <c r="C47" s="79">
        <v>0</v>
      </c>
      <c r="D47" s="79">
        <v>0</v>
      </c>
      <c r="E47" s="79">
        <v>0</v>
      </c>
      <c r="F47" s="79">
        <v>0</v>
      </c>
      <c r="G47" s="36">
        <f t="shared" si="8"/>
        <v>0</v>
      </c>
    </row>
    <row r="48" spans="1:7" x14ac:dyDescent="0.25">
      <c r="A48" s="39" t="s">
        <v>63</v>
      </c>
      <c r="B48" s="38">
        <f t="shared" ref="B48:G48" si="9">SUM(B49:B57)</f>
        <v>4639085.33</v>
      </c>
      <c r="C48" s="38">
        <f t="shared" si="9"/>
        <v>39441641.280000001</v>
      </c>
      <c r="D48" s="38">
        <f t="shared" si="9"/>
        <v>44080726.609999999</v>
      </c>
      <c r="E48" s="38">
        <f t="shared" si="9"/>
        <v>23326659.68</v>
      </c>
      <c r="F48" s="38">
        <f t="shared" si="9"/>
        <v>19393288.759999998</v>
      </c>
      <c r="G48" s="38">
        <f t="shared" si="9"/>
        <v>20754066.93</v>
      </c>
    </row>
    <row r="49" spans="1:7" x14ac:dyDescent="0.25">
      <c r="A49" s="40" t="s">
        <v>64</v>
      </c>
      <c r="B49" s="82">
        <v>405000</v>
      </c>
      <c r="C49" s="82">
        <v>686352</v>
      </c>
      <c r="D49" s="81">
        <v>1091352</v>
      </c>
      <c r="E49" s="82">
        <v>740272.77</v>
      </c>
      <c r="F49" s="82">
        <v>722642.55</v>
      </c>
      <c r="G49" s="36">
        <f>D49-E49</f>
        <v>351079.23</v>
      </c>
    </row>
    <row r="50" spans="1:7" x14ac:dyDescent="0.25">
      <c r="A50" s="40" t="s">
        <v>65</v>
      </c>
      <c r="B50" s="82">
        <v>170000</v>
      </c>
      <c r="C50" s="82">
        <v>775000</v>
      </c>
      <c r="D50" s="81">
        <v>945000</v>
      </c>
      <c r="E50" s="82">
        <v>629840.77</v>
      </c>
      <c r="F50" s="82">
        <v>559892.77</v>
      </c>
      <c r="G50" s="36">
        <f t="shared" ref="G50:G57" si="10">D50-E50</f>
        <v>315159.23</v>
      </c>
    </row>
    <row r="51" spans="1:7" x14ac:dyDescent="0.25">
      <c r="A51" s="40" t="s">
        <v>66</v>
      </c>
      <c r="B51" s="82">
        <v>15000</v>
      </c>
      <c r="C51" s="82">
        <v>-5500</v>
      </c>
      <c r="D51" s="81">
        <v>9500</v>
      </c>
      <c r="E51" s="82">
        <v>9326.4</v>
      </c>
      <c r="F51" s="82">
        <v>9326.4</v>
      </c>
      <c r="G51" s="36">
        <f t="shared" si="10"/>
        <v>173.60000000000036</v>
      </c>
    </row>
    <row r="52" spans="1:7" x14ac:dyDescent="0.25">
      <c r="A52" s="40" t="s">
        <v>67</v>
      </c>
      <c r="B52" s="82">
        <v>2100000</v>
      </c>
      <c r="C52" s="82">
        <v>14589916</v>
      </c>
      <c r="D52" s="81">
        <v>16689916</v>
      </c>
      <c r="E52" s="82">
        <v>15727466</v>
      </c>
      <c r="F52" s="82">
        <v>15727466</v>
      </c>
      <c r="G52" s="36">
        <f t="shared" si="10"/>
        <v>962450</v>
      </c>
    </row>
    <row r="53" spans="1:7" x14ac:dyDescent="0.25">
      <c r="A53" s="40" t="s">
        <v>68</v>
      </c>
      <c r="B53" s="82">
        <v>0</v>
      </c>
      <c r="C53" s="82">
        <v>19000000</v>
      </c>
      <c r="D53" s="81">
        <v>19000000</v>
      </c>
      <c r="E53" s="82">
        <v>0</v>
      </c>
      <c r="F53" s="82">
        <v>0</v>
      </c>
      <c r="G53" s="36">
        <f t="shared" si="10"/>
        <v>19000000</v>
      </c>
    </row>
    <row r="54" spans="1:7" x14ac:dyDescent="0.25">
      <c r="A54" s="40" t="s">
        <v>69</v>
      </c>
      <c r="B54" s="82">
        <v>349085.33</v>
      </c>
      <c r="C54" s="82">
        <v>195873.28</v>
      </c>
      <c r="D54" s="81">
        <v>544958.61</v>
      </c>
      <c r="E54" s="82">
        <v>419753.74</v>
      </c>
      <c r="F54" s="82">
        <v>373961.04</v>
      </c>
      <c r="G54" s="36">
        <f t="shared" si="10"/>
        <v>125204.87</v>
      </c>
    </row>
    <row r="55" spans="1:7" x14ac:dyDescent="0.25">
      <c r="A55" s="40" t="s">
        <v>70</v>
      </c>
      <c r="B55" s="81">
        <v>0</v>
      </c>
      <c r="C55" s="81">
        <v>0</v>
      </c>
      <c r="D55" s="81">
        <v>0</v>
      </c>
      <c r="E55" s="81">
        <v>0</v>
      </c>
      <c r="F55" s="81">
        <v>0</v>
      </c>
      <c r="G55" s="36">
        <f t="shared" si="10"/>
        <v>0</v>
      </c>
    </row>
    <row r="56" spans="1:7" x14ac:dyDescent="0.25">
      <c r="A56" s="40" t="s">
        <v>71</v>
      </c>
      <c r="B56" s="82">
        <v>1600000</v>
      </c>
      <c r="C56" s="82">
        <v>4200000</v>
      </c>
      <c r="D56" s="81">
        <v>5800000</v>
      </c>
      <c r="E56" s="82">
        <v>5800000</v>
      </c>
      <c r="F56" s="82">
        <v>2000000</v>
      </c>
      <c r="G56" s="36">
        <f t="shared" si="10"/>
        <v>0</v>
      </c>
    </row>
    <row r="57" spans="1:7" x14ac:dyDescent="0.25">
      <c r="A57" s="40" t="s">
        <v>72</v>
      </c>
      <c r="B57" s="81">
        <v>0</v>
      </c>
      <c r="C57" s="81">
        <v>0</v>
      </c>
      <c r="D57" s="81">
        <v>0</v>
      </c>
      <c r="E57" s="81">
        <v>0</v>
      </c>
      <c r="F57" s="81">
        <v>0</v>
      </c>
      <c r="G57" s="36">
        <f t="shared" si="10"/>
        <v>0</v>
      </c>
    </row>
    <row r="58" spans="1:7" x14ac:dyDescent="0.25">
      <c r="A58" s="39" t="s">
        <v>73</v>
      </c>
      <c r="B58" s="38">
        <f t="shared" ref="B58:G58" si="11">SUM(B59:B61)</f>
        <v>20359214</v>
      </c>
      <c r="C58" s="38">
        <f t="shared" si="11"/>
        <v>57699884.609999999</v>
      </c>
      <c r="D58" s="38">
        <f t="shared" si="11"/>
        <v>78059098.609999999</v>
      </c>
      <c r="E58" s="38">
        <f t="shared" si="11"/>
        <v>8823382.5899999999</v>
      </c>
      <c r="F58" s="38">
        <f t="shared" si="11"/>
        <v>8608387.1900000013</v>
      </c>
      <c r="G58" s="38">
        <f t="shared" si="11"/>
        <v>69235716.020000011</v>
      </c>
    </row>
    <row r="59" spans="1:7" x14ac:dyDescent="0.25">
      <c r="A59" s="40" t="s">
        <v>74</v>
      </c>
      <c r="B59" s="84">
        <v>20359214</v>
      </c>
      <c r="C59" s="84">
        <v>34582874.920000002</v>
      </c>
      <c r="D59" s="83">
        <v>54942088.920000002</v>
      </c>
      <c r="E59" s="84">
        <v>2487674.5499999998</v>
      </c>
      <c r="F59" s="84">
        <v>2277344.46</v>
      </c>
      <c r="G59" s="36">
        <f>D59-E59</f>
        <v>52454414.370000005</v>
      </c>
    </row>
    <row r="60" spans="1:7" x14ac:dyDescent="0.25">
      <c r="A60" s="40" t="s">
        <v>75</v>
      </c>
      <c r="B60" s="84">
        <v>0</v>
      </c>
      <c r="C60" s="84">
        <v>23117009.690000001</v>
      </c>
      <c r="D60" s="83">
        <v>23117009.690000001</v>
      </c>
      <c r="E60" s="84">
        <v>6335708.04</v>
      </c>
      <c r="F60" s="84">
        <v>6331042.7300000004</v>
      </c>
      <c r="G60" s="36">
        <f t="shared" ref="G60:G61" si="12">D60-E60</f>
        <v>16781301.650000002</v>
      </c>
    </row>
    <row r="61" spans="1:7" x14ac:dyDescent="0.25">
      <c r="A61" s="40" t="s">
        <v>76</v>
      </c>
      <c r="B61" s="83">
        <v>0</v>
      </c>
      <c r="C61" s="83">
        <v>0</v>
      </c>
      <c r="D61" s="83">
        <v>0</v>
      </c>
      <c r="E61" s="83">
        <v>0</v>
      </c>
      <c r="F61" s="83">
        <v>0</v>
      </c>
      <c r="G61" s="36">
        <f t="shared" si="12"/>
        <v>0</v>
      </c>
    </row>
    <row r="62" spans="1:7" x14ac:dyDescent="0.25">
      <c r="A62" s="39" t="s">
        <v>77</v>
      </c>
      <c r="B62" s="38">
        <f t="shared" ref="B62:G62" si="13">SUM(B63:B67,B69:B70)</f>
        <v>0</v>
      </c>
      <c r="C62" s="38">
        <f t="shared" si="13"/>
        <v>0</v>
      </c>
      <c r="D62" s="38">
        <f t="shared" si="13"/>
        <v>0</v>
      </c>
      <c r="E62" s="38">
        <f t="shared" si="13"/>
        <v>0</v>
      </c>
      <c r="F62" s="38">
        <f t="shared" si="13"/>
        <v>0</v>
      </c>
      <c r="G62" s="38">
        <f t="shared" si="13"/>
        <v>0</v>
      </c>
    </row>
    <row r="63" spans="1:7" x14ac:dyDescent="0.25">
      <c r="A63" s="40" t="s">
        <v>78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f>D63-E63</f>
        <v>0</v>
      </c>
    </row>
    <row r="64" spans="1:7" x14ac:dyDescent="0.25">
      <c r="A64" s="40" t="s">
        <v>79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f t="shared" ref="G64:G70" si="14">D64-E64</f>
        <v>0</v>
      </c>
    </row>
    <row r="65" spans="1:7" x14ac:dyDescent="0.25">
      <c r="A65" s="40" t="s">
        <v>80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f t="shared" si="14"/>
        <v>0</v>
      </c>
    </row>
    <row r="66" spans="1:7" x14ac:dyDescent="0.25">
      <c r="A66" s="40" t="s">
        <v>81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f t="shared" si="14"/>
        <v>0</v>
      </c>
    </row>
    <row r="67" spans="1:7" x14ac:dyDescent="0.25">
      <c r="A67" s="40" t="s">
        <v>82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f t="shared" si="14"/>
        <v>0</v>
      </c>
    </row>
    <row r="68" spans="1:7" x14ac:dyDescent="0.25">
      <c r="A68" s="40" t="s">
        <v>83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f t="shared" si="14"/>
        <v>0</v>
      </c>
    </row>
    <row r="69" spans="1:7" x14ac:dyDescent="0.25">
      <c r="A69" s="40" t="s">
        <v>84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f t="shared" si="14"/>
        <v>0</v>
      </c>
    </row>
    <row r="70" spans="1:7" x14ac:dyDescent="0.25">
      <c r="A70" s="40" t="s">
        <v>85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f t="shared" si="14"/>
        <v>0</v>
      </c>
    </row>
    <row r="71" spans="1:7" x14ac:dyDescent="0.25">
      <c r="A71" s="39" t="s">
        <v>86</v>
      </c>
      <c r="B71" s="38">
        <f t="shared" ref="B71:G71" si="15">SUM(B72:B74)</f>
        <v>170000</v>
      </c>
      <c r="C71" s="38">
        <f t="shared" si="15"/>
        <v>4805345.1399999997</v>
      </c>
      <c r="D71" s="38">
        <f t="shared" si="15"/>
        <v>4975345.1399999997</v>
      </c>
      <c r="E71" s="38">
        <f t="shared" si="15"/>
        <v>610000</v>
      </c>
      <c r="F71" s="38">
        <f t="shared" si="15"/>
        <v>610000</v>
      </c>
      <c r="G71" s="38">
        <f t="shared" si="15"/>
        <v>4365345.1399999997</v>
      </c>
    </row>
    <row r="72" spans="1:7" x14ac:dyDescent="0.25">
      <c r="A72" s="40" t="s">
        <v>87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f>D72-E72</f>
        <v>0</v>
      </c>
    </row>
    <row r="73" spans="1:7" x14ac:dyDescent="0.25">
      <c r="A73" s="40" t="s">
        <v>88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f t="shared" ref="G73:G74" si="16">D73-E73</f>
        <v>0</v>
      </c>
    </row>
    <row r="74" spans="1:7" x14ac:dyDescent="0.25">
      <c r="A74" s="40" t="s">
        <v>89</v>
      </c>
      <c r="B74" s="86">
        <v>170000</v>
      </c>
      <c r="C74" s="86">
        <v>4805345.1399999997</v>
      </c>
      <c r="D74" s="85">
        <v>4975345.1399999997</v>
      </c>
      <c r="E74" s="86">
        <v>610000</v>
      </c>
      <c r="F74" s="86">
        <v>610000</v>
      </c>
      <c r="G74" s="36">
        <f t="shared" si="16"/>
        <v>4365345.1399999997</v>
      </c>
    </row>
    <row r="75" spans="1:7" x14ac:dyDescent="0.25">
      <c r="A75" s="39" t="s">
        <v>90</v>
      </c>
      <c r="B75" s="38">
        <f t="shared" ref="B75:G75" si="17">SUM(B76:B82)</f>
        <v>0</v>
      </c>
      <c r="C75" s="38">
        <f t="shared" si="17"/>
        <v>0</v>
      </c>
      <c r="D75" s="38">
        <f t="shared" si="17"/>
        <v>0</v>
      </c>
      <c r="E75" s="38">
        <f t="shared" si="17"/>
        <v>0</v>
      </c>
      <c r="F75" s="38">
        <f t="shared" si="17"/>
        <v>0</v>
      </c>
      <c r="G75" s="38">
        <f t="shared" si="17"/>
        <v>0</v>
      </c>
    </row>
    <row r="76" spans="1:7" x14ac:dyDescent="0.25">
      <c r="A76" s="40" t="s">
        <v>91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f>D76-E76</f>
        <v>0</v>
      </c>
    </row>
    <row r="77" spans="1:7" x14ac:dyDescent="0.25">
      <c r="A77" s="40" t="s">
        <v>92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f t="shared" ref="G77:G82" si="18">D77-E77</f>
        <v>0</v>
      </c>
    </row>
    <row r="78" spans="1:7" x14ac:dyDescent="0.25">
      <c r="A78" s="40" t="s">
        <v>93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f t="shared" si="18"/>
        <v>0</v>
      </c>
    </row>
    <row r="79" spans="1:7" x14ac:dyDescent="0.25">
      <c r="A79" s="40" t="s">
        <v>94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f t="shared" si="18"/>
        <v>0</v>
      </c>
    </row>
    <row r="80" spans="1:7" x14ac:dyDescent="0.25">
      <c r="A80" s="40" t="s">
        <v>95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f t="shared" si="18"/>
        <v>0</v>
      </c>
    </row>
    <row r="81" spans="1:7" x14ac:dyDescent="0.25">
      <c r="A81" s="40" t="s">
        <v>96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18"/>
        <v>0</v>
      </c>
    </row>
    <row r="82" spans="1:7" x14ac:dyDescent="0.25">
      <c r="A82" s="40" t="s">
        <v>97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f t="shared" si="18"/>
        <v>0</v>
      </c>
    </row>
    <row r="83" spans="1:7" x14ac:dyDescent="0.25">
      <c r="A83" s="41"/>
      <c r="B83" s="36"/>
      <c r="C83" s="36"/>
      <c r="D83" s="36"/>
      <c r="E83" s="36"/>
      <c r="F83" s="36"/>
      <c r="G83" s="36"/>
    </row>
    <row r="84" spans="1:7" x14ac:dyDescent="0.25">
      <c r="A84" s="7" t="s">
        <v>98</v>
      </c>
      <c r="B84" s="38">
        <f t="shared" ref="B84:G84" si="19">SUM(B85,B93,B103,B113,B123,B133,B137,B146,B150)</f>
        <v>272699999.99999994</v>
      </c>
      <c r="C84" s="38">
        <f t="shared" si="19"/>
        <v>108778266.10000001</v>
      </c>
      <c r="D84" s="38">
        <f>SUM(D85,D93,D103,D113,D123,D133,D137,D146,D150)</f>
        <v>381478266.10000002</v>
      </c>
      <c r="E84" s="38">
        <f t="shared" si="19"/>
        <v>208927817.70999998</v>
      </c>
      <c r="F84" s="38">
        <f t="shared" si="19"/>
        <v>197354793.20000002</v>
      </c>
      <c r="G84" s="38">
        <f t="shared" si="19"/>
        <v>172550448.38999999</v>
      </c>
    </row>
    <row r="85" spans="1:7" x14ac:dyDescent="0.25">
      <c r="A85" s="39" t="s">
        <v>25</v>
      </c>
      <c r="B85" s="38">
        <f t="shared" ref="B85:G85" si="20">SUM(B86:B92)</f>
        <v>59548893</v>
      </c>
      <c r="C85" s="38">
        <f t="shared" si="20"/>
        <v>-1905664.12</v>
      </c>
      <c r="D85" s="38">
        <f t="shared" si="20"/>
        <v>57643228.880000003</v>
      </c>
      <c r="E85" s="38">
        <f t="shared" si="20"/>
        <v>57556538.650000006</v>
      </c>
      <c r="F85" s="38">
        <f t="shared" si="20"/>
        <v>57470037.030000009</v>
      </c>
      <c r="G85" s="38">
        <f t="shared" si="20"/>
        <v>86690.229999999516</v>
      </c>
    </row>
    <row r="86" spans="1:7" x14ac:dyDescent="0.25">
      <c r="A86" s="40" t="s">
        <v>26</v>
      </c>
      <c r="B86" s="88">
        <v>43634820</v>
      </c>
      <c r="C86" s="88">
        <v>-7022660.5099999998</v>
      </c>
      <c r="D86" s="87">
        <v>36612159.490000002</v>
      </c>
      <c r="E86" s="88">
        <v>36612159.490000002</v>
      </c>
      <c r="F86" s="88">
        <v>36608787.960000001</v>
      </c>
      <c r="G86" s="36">
        <f>D86-E86</f>
        <v>0</v>
      </c>
    </row>
    <row r="87" spans="1:7" x14ac:dyDescent="0.25">
      <c r="A87" s="40" t="s">
        <v>27</v>
      </c>
      <c r="B87" s="88">
        <v>0</v>
      </c>
      <c r="C87" s="88">
        <v>56000</v>
      </c>
      <c r="D87" s="87">
        <v>56000</v>
      </c>
      <c r="E87" s="88">
        <v>0</v>
      </c>
      <c r="F87" s="88">
        <v>0</v>
      </c>
      <c r="G87" s="36">
        <f t="shared" ref="G87:G92" si="21">D87-E87</f>
        <v>56000</v>
      </c>
    </row>
    <row r="88" spans="1:7" x14ac:dyDescent="0.25">
      <c r="A88" s="40" t="s">
        <v>28</v>
      </c>
      <c r="B88" s="88">
        <v>8720073</v>
      </c>
      <c r="C88" s="88">
        <v>-372123.46</v>
      </c>
      <c r="D88" s="87">
        <v>8347949.54</v>
      </c>
      <c r="E88" s="88">
        <v>8347949.54</v>
      </c>
      <c r="F88" s="88">
        <v>8326363.3099999996</v>
      </c>
      <c r="G88" s="36">
        <f t="shared" si="21"/>
        <v>0</v>
      </c>
    </row>
    <row r="89" spans="1:7" x14ac:dyDescent="0.25">
      <c r="A89" s="40" t="s">
        <v>29</v>
      </c>
      <c r="B89" s="88">
        <v>1800000</v>
      </c>
      <c r="C89" s="88">
        <v>5557587.6799999997</v>
      </c>
      <c r="D89" s="87">
        <v>7357587.6799999997</v>
      </c>
      <c r="E89" s="88">
        <v>7326897.4500000002</v>
      </c>
      <c r="F89" s="88">
        <v>7326897.4500000002</v>
      </c>
      <c r="G89" s="36">
        <f t="shared" si="21"/>
        <v>30690.229999999516</v>
      </c>
    </row>
    <row r="90" spans="1:7" x14ac:dyDescent="0.25">
      <c r="A90" s="40" t="s">
        <v>30</v>
      </c>
      <c r="B90" s="88">
        <v>5394000</v>
      </c>
      <c r="C90" s="88">
        <v>-124467.83</v>
      </c>
      <c r="D90" s="87">
        <v>5269532.17</v>
      </c>
      <c r="E90" s="88">
        <v>5269532.17</v>
      </c>
      <c r="F90" s="88">
        <v>5207988.3099999996</v>
      </c>
      <c r="G90" s="36">
        <f t="shared" si="21"/>
        <v>0</v>
      </c>
    </row>
    <row r="91" spans="1:7" x14ac:dyDescent="0.25">
      <c r="A91" s="40" t="s">
        <v>31</v>
      </c>
      <c r="B91" s="87">
        <v>0</v>
      </c>
      <c r="C91" s="87">
        <v>0</v>
      </c>
      <c r="D91" s="87">
        <v>0</v>
      </c>
      <c r="E91" s="87">
        <v>0</v>
      </c>
      <c r="F91" s="87">
        <v>0</v>
      </c>
      <c r="G91" s="36">
        <f t="shared" si="21"/>
        <v>0</v>
      </c>
    </row>
    <row r="92" spans="1:7" x14ac:dyDescent="0.25">
      <c r="A92" s="40" t="s">
        <v>32</v>
      </c>
      <c r="B92" s="87">
        <v>0</v>
      </c>
      <c r="C92" s="87">
        <v>0</v>
      </c>
      <c r="D92" s="87">
        <v>0</v>
      </c>
      <c r="E92" s="87">
        <v>0</v>
      </c>
      <c r="F92" s="87">
        <v>0</v>
      </c>
      <c r="G92" s="36">
        <f t="shared" si="21"/>
        <v>0</v>
      </c>
    </row>
    <row r="93" spans="1:7" x14ac:dyDescent="0.25">
      <c r="A93" s="39" t="s">
        <v>33</v>
      </c>
      <c r="B93" s="38">
        <f t="shared" ref="B93:G93" si="22">SUM(B94:B102)</f>
        <v>43476000</v>
      </c>
      <c r="C93" s="38">
        <f t="shared" si="22"/>
        <v>9459092.8000000007</v>
      </c>
      <c r="D93" s="38">
        <f t="shared" si="22"/>
        <v>52935092.799999997</v>
      </c>
      <c r="E93" s="38">
        <f t="shared" si="22"/>
        <v>52902118.339999996</v>
      </c>
      <c r="F93" s="38">
        <f t="shared" si="22"/>
        <v>50859325.859999999</v>
      </c>
      <c r="G93" s="38">
        <f t="shared" si="22"/>
        <v>32974.4599999981</v>
      </c>
    </row>
    <row r="94" spans="1:7" x14ac:dyDescent="0.25">
      <c r="A94" s="40" t="s">
        <v>34</v>
      </c>
      <c r="B94" s="90">
        <v>66000</v>
      </c>
      <c r="C94" s="90">
        <v>34974.199999999997</v>
      </c>
      <c r="D94" s="89">
        <v>100974.2</v>
      </c>
      <c r="E94" s="90">
        <v>89974.2</v>
      </c>
      <c r="F94" s="90">
        <v>89974.2</v>
      </c>
      <c r="G94" s="36">
        <f>D94-E94</f>
        <v>11000</v>
      </c>
    </row>
    <row r="95" spans="1:7" x14ac:dyDescent="0.25">
      <c r="A95" s="40" t="s">
        <v>35</v>
      </c>
      <c r="B95" s="90">
        <v>462000</v>
      </c>
      <c r="C95" s="90">
        <v>-199854.42</v>
      </c>
      <c r="D95" s="89">
        <v>262145.57999999996</v>
      </c>
      <c r="E95" s="90">
        <v>262145.58</v>
      </c>
      <c r="F95" s="90">
        <v>262145.58</v>
      </c>
      <c r="G95" s="36">
        <f t="shared" ref="G95:G102" si="23">D95-E95</f>
        <v>0</v>
      </c>
    </row>
    <row r="96" spans="1:7" x14ac:dyDescent="0.25">
      <c r="A96" s="40" t="s">
        <v>36</v>
      </c>
      <c r="B96" s="89">
        <v>0</v>
      </c>
      <c r="C96" s="89">
        <v>0</v>
      </c>
      <c r="D96" s="89">
        <v>0</v>
      </c>
      <c r="E96" s="89">
        <v>0</v>
      </c>
      <c r="F96" s="89">
        <v>0</v>
      </c>
      <c r="G96" s="36">
        <f t="shared" si="23"/>
        <v>0</v>
      </c>
    </row>
    <row r="97" spans="1:7" x14ac:dyDescent="0.25">
      <c r="A97" s="40" t="s">
        <v>37</v>
      </c>
      <c r="B97" s="90">
        <v>27902000</v>
      </c>
      <c r="C97" s="90">
        <v>782655.77</v>
      </c>
      <c r="D97" s="89">
        <v>28684655.77</v>
      </c>
      <c r="E97" s="90">
        <v>28683518.190000001</v>
      </c>
      <c r="F97" s="90">
        <v>28683518.190000001</v>
      </c>
      <c r="G97" s="36">
        <f t="shared" si="23"/>
        <v>1137.5799999982119</v>
      </c>
    </row>
    <row r="98" spans="1:7" x14ac:dyDescent="0.25">
      <c r="A98" s="42" t="s">
        <v>38</v>
      </c>
      <c r="B98" s="90">
        <v>114000</v>
      </c>
      <c r="C98" s="90">
        <v>-55342.94</v>
      </c>
      <c r="D98" s="89">
        <v>58657.06</v>
      </c>
      <c r="E98" s="90">
        <v>58657.06</v>
      </c>
      <c r="F98" s="90">
        <v>58657.06</v>
      </c>
      <c r="G98" s="36">
        <f t="shared" si="23"/>
        <v>0</v>
      </c>
    </row>
    <row r="99" spans="1:7" x14ac:dyDescent="0.25">
      <c r="A99" s="40" t="s">
        <v>39</v>
      </c>
      <c r="B99" s="90">
        <v>12045000</v>
      </c>
      <c r="C99" s="90">
        <v>425026.79</v>
      </c>
      <c r="D99" s="89">
        <v>12470026.789999999</v>
      </c>
      <c r="E99" s="90">
        <v>12470026.789999999</v>
      </c>
      <c r="F99" s="90">
        <v>12470026.789999999</v>
      </c>
      <c r="G99" s="36">
        <f t="shared" si="23"/>
        <v>0</v>
      </c>
    </row>
    <row r="100" spans="1:7" x14ac:dyDescent="0.25">
      <c r="A100" s="40" t="s">
        <v>40</v>
      </c>
      <c r="B100" s="90">
        <v>207000</v>
      </c>
      <c r="C100" s="90">
        <v>3650776.82</v>
      </c>
      <c r="D100" s="89">
        <v>3857776.82</v>
      </c>
      <c r="E100" s="90">
        <v>3839939.94</v>
      </c>
      <c r="F100" s="90">
        <v>2718747.74</v>
      </c>
      <c r="G100" s="36">
        <f t="shared" si="23"/>
        <v>17836.879999999888</v>
      </c>
    </row>
    <row r="101" spans="1:7" x14ac:dyDescent="0.25">
      <c r="A101" s="40" t="s">
        <v>41</v>
      </c>
      <c r="B101" s="90">
        <v>50000</v>
      </c>
      <c r="C101" s="90">
        <v>97552</v>
      </c>
      <c r="D101" s="89">
        <v>147552</v>
      </c>
      <c r="E101" s="90">
        <v>147552</v>
      </c>
      <c r="F101" s="90">
        <v>147552</v>
      </c>
      <c r="G101" s="36">
        <f t="shared" si="23"/>
        <v>0</v>
      </c>
    </row>
    <row r="102" spans="1:7" x14ac:dyDescent="0.25">
      <c r="A102" s="40" t="s">
        <v>42</v>
      </c>
      <c r="B102" s="90">
        <v>2630000</v>
      </c>
      <c r="C102" s="90">
        <v>4723304.58</v>
      </c>
      <c r="D102" s="89">
        <v>7353304.5800000001</v>
      </c>
      <c r="E102" s="90">
        <v>7350304.5800000001</v>
      </c>
      <c r="F102" s="90">
        <v>6428704.2999999998</v>
      </c>
      <c r="G102" s="36">
        <f t="shared" si="23"/>
        <v>3000</v>
      </c>
    </row>
    <row r="103" spans="1:7" x14ac:dyDescent="0.25">
      <c r="A103" s="39" t="s">
        <v>43</v>
      </c>
      <c r="B103" s="38">
        <f t="shared" ref="B103:G103" si="24">SUM(B104:B112)</f>
        <v>4940698.16</v>
      </c>
      <c r="C103" s="38">
        <f t="shared" si="24"/>
        <v>8178726.3000000007</v>
      </c>
      <c r="D103" s="38">
        <f t="shared" si="24"/>
        <v>13119424.459999999</v>
      </c>
      <c r="E103" s="38">
        <f t="shared" si="24"/>
        <v>11648668.850000001</v>
      </c>
      <c r="F103" s="38">
        <f t="shared" si="24"/>
        <v>10775846.26</v>
      </c>
      <c r="G103" s="38">
        <f t="shared" si="24"/>
        <v>1470755.61</v>
      </c>
    </row>
    <row r="104" spans="1:7" x14ac:dyDescent="0.25">
      <c r="A104" s="40" t="s">
        <v>44</v>
      </c>
      <c r="B104" s="91">
        <v>0</v>
      </c>
      <c r="C104" s="91">
        <v>0</v>
      </c>
      <c r="D104" s="91">
        <v>0</v>
      </c>
      <c r="E104" s="91">
        <v>0</v>
      </c>
      <c r="F104" s="91">
        <v>0</v>
      </c>
      <c r="G104" s="36">
        <f>D104-E104</f>
        <v>0</v>
      </c>
    </row>
    <row r="105" spans="1:7" x14ac:dyDescent="0.25">
      <c r="A105" s="40" t="s">
        <v>45</v>
      </c>
      <c r="B105" s="92">
        <v>60000</v>
      </c>
      <c r="C105" s="92">
        <v>675672</v>
      </c>
      <c r="D105" s="91">
        <v>735672</v>
      </c>
      <c r="E105" s="92">
        <v>735672</v>
      </c>
      <c r="F105" s="92">
        <v>735672</v>
      </c>
      <c r="G105" s="36">
        <f t="shared" ref="G105:G112" si="25">D105-E105</f>
        <v>0</v>
      </c>
    </row>
    <row r="106" spans="1:7" x14ac:dyDescent="0.25">
      <c r="A106" s="40" t="s">
        <v>46</v>
      </c>
      <c r="B106" s="92">
        <v>2640000</v>
      </c>
      <c r="C106" s="92">
        <v>1145579.3799999999</v>
      </c>
      <c r="D106" s="91">
        <v>3785579.38</v>
      </c>
      <c r="E106" s="92">
        <v>2320439.0699999998</v>
      </c>
      <c r="F106" s="92">
        <v>2269963.35</v>
      </c>
      <c r="G106" s="36">
        <f t="shared" si="25"/>
        <v>1465140.31</v>
      </c>
    </row>
    <row r="107" spans="1:7" x14ac:dyDescent="0.25">
      <c r="A107" s="40" t="s">
        <v>47</v>
      </c>
      <c r="B107" s="92">
        <v>1300000</v>
      </c>
      <c r="C107" s="92">
        <v>232134.29</v>
      </c>
      <c r="D107" s="91">
        <v>1532134.29</v>
      </c>
      <c r="E107" s="92">
        <v>1526519.09</v>
      </c>
      <c r="F107" s="92">
        <v>1526519.09</v>
      </c>
      <c r="G107" s="36">
        <f t="shared" si="25"/>
        <v>5615.1999999999534</v>
      </c>
    </row>
    <row r="108" spans="1:7" x14ac:dyDescent="0.25">
      <c r="A108" s="40" t="s">
        <v>48</v>
      </c>
      <c r="B108" s="92">
        <v>854698.16</v>
      </c>
      <c r="C108" s="92">
        <v>2161218.39</v>
      </c>
      <c r="D108" s="91">
        <v>3015916.5500000003</v>
      </c>
      <c r="E108" s="92">
        <v>3015916.47</v>
      </c>
      <c r="F108" s="92">
        <v>2287516.4700000002</v>
      </c>
      <c r="G108" s="36">
        <f t="shared" si="25"/>
        <v>8.0000000074505806E-2</v>
      </c>
    </row>
    <row r="109" spans="1:7" x14ac:dyDescent="0.25">
      <c r="A109" s="40" t="s">
        <v>49</v>
      </c>
      <c r="B109" s="91">
        <v>0</v>
      </c>
      <c r="C109" s="91">
        <v>0</v>
      </c>
      <c r="D109" s="91">
        <v>0</v>
      </c>
      <c r="E109" s="91">
        <v>0</v>
      </c>
      <c r="F109" s="91">
        <v>0</v>
      </c>
      <c r="G109" s="36">
        <f t="shared" si="25"/>
        <v>0</v>
      </c>
    </row>
    <row r="110" spans="1:7" x14ac:dyDescent="0.25">
      <c r="A110" s="40" t="s">
        <v>50</v>
      </c>
      <c r="B110" s="92">
        <v>36000</v>
      </c>
      <c r="C110" s="92">
        <v>-26064.16</v>
      </c>
      <c r="D110" s="91">
        <v>9935.84</v>
      </c>
      <c r="E110" s="92">
        <v>9935.84</v>
      </c>
      <c r="F110" s="92">
        <v>9935.84</v>
      </c>
      <c r="G110" s="36">
        <f t="shared" si="25"/>
        <v>0</v>
      </c>
    </row>
    <row r="111" spans="1:7" x14ac:dyDescent="0.25">
      <c r="A111" s="40" t="s">
        <v>51</v>
      </c>
      <c r="B111" s="92">
        <v>0</v>
      </c>
      <c r="C111" s="92">
        <v>193946.87</v>
      </c>
      <c r="D111" s="91">
        <v>193946.87</v>
      </c>
      <c r="E111" s="92">
        <v>193946.87</v>
      </c>
      <c r="F111" s="92">
        <v>100000</v>
      </c>
      <c r="G111" s="36">
        <f t="shared" si="25"/>
        <v>0</v>
      </c>
    </row>
    <row r="112" spans="1:7" x14ac:dyDescent="0.25">
      <c r="A112" s="40" t="s">
        <v>52</v>
      </c>
      <c r="B112" s="92">
        <v>50000</v>
      </c>
      <c r="C112" s="92">
        <v>3796239.53</v>
      </c>
      <c r="D112" s="91">
        <v>3846239.53</v>
      </c>
      <c r="E112" s="92">
        <v>3846239.51</v>
      </c>
      <c r="F112" s="92">
        <v>3846239.51</v>
      </c>
      <c r="G112" s="36">
        <f t="shared" si="25"/>
        <v>2.0000000018626451E-2</v>
      </c>
    </row>
    <row r="113" spans="1:7" x14ac:dyDescent="0.25">
      <c r="A113" s="39" t="s">
        <v>53</v>
      </c>
      <c r="B113" s="38">
        <f t="shared" ref="B113:G113" si="26">SUM(B114:B122)</f>
        <v>5350000</v>
      </c>
      <c r="C113" s="38">
        <f t="shared" si="26"/>
        <v>17798176.549999997</v>
      </c>
      <c r="D113" s="38">
        <f t="shared" si="26"/>
        <v>23148176.549999997</v>
      </c>
      <c r="E113" s="38">
        <f t="shared" si="26"/>
        <v>22062743.009999998</v>
      </c>
      <c r="F113" s="38">
        <f t="shared" si="26"/>
        <v>22062743.009999998</v>
      </c>
      <c r="G113" s="38">
        <f t="shared" si="26"/>
        <v>1085433.5399999991</v>
      </c>
    </row>
    <row r="114" spans="1:7" x14ac:dyDescent="0.25">
      <c r="A114" s="40" t="s">
        <v>54</v>
      </c>
      <c r="B114" s="93">
        <v>0</v>
      </c>
      <c r="C114" s="93">
        <v>0</v>
      </c>
      <c r="D114" s="93">
        <v>0</v>
      </c>
      <c r="E114" s="93">
        <v>0</v>
      </c>
      <c r="F114" s="93">
        <v>0</v>
      </c>
      <c r="G114" s="36">
        <f>D114-E114</f>
        <v>0</v>
      </c>
    </row>
    <row r="115" spans="1:7" x14ac:dyDescent="0.25">
      <c r="A115" s="40" t="s">
        <v>55</v>
      </c>
      <c r="B115" s="93">
        <v>0</v>
      </c>
      <c r="C115" s="93">
        <v>0</v>
      </c>
      <c r="D115" s="93">
        <v>0</v>
      </c>
      <c r="E115" s="93">
        <v>0</v>
      </c>
      <c r="F115" s="93">
        <v>0</v>
      </c>
      <c r="G115" s="36">
        <f t="shared" ref="G115:G122" si="27">D115-E115</f>
        <v>0</v>
      </c>
    </row>
    <row r="116" spans="1:7" x14ac:dyDescent="0.25">
      <c r="A116" s="40" t="s">
        <v>56</v>
      </c>
      <c r="B116" s="94">
        <v>0</v>
      </c>
      <c r="C116" s="94">
        <v>9023432.0299999993</v>
      </c>
      <c r="D116" s="93">
        <v>9023432.0299999993</v>
      </c>
      <c r="E116" s="94">
        <v>7946356.1600000001</v>
      </c>
      <c r="F116" s="94">
        <v>7946356.1600000001</v>
      </c>
      <c r="G116" s="36">
        <f t="shared" si="27"/>
        <v>1077075.8699999992</v>
      </c>
    </row>
    <row r="117" spans="1:7" x14ac:dyDescent="0.25">
      <c r="A117" s="40" t="s">
        <v>57</v>
      </c>
      <c r="B117" s="94">
        <v>5350000</v>
      </c>
      <c r="C117" s="94">
        <v>8774744.5199999996</v>
      </c>
      <c r="D117" s="93">
        <v>14124744.52</v>
      </c>
      <c r="E117" s="94">
        <v>14116386.85</v>
      </c>
      <c r="F117" s="94">
        <v>14116386.85</v>
      </c>
      <c r="G117" s="36">
        <f t="shared" si="27"/>
        <v>8357.6699999999255</v>
      </c>
    </row>
    <row r="118" spans="1:7" x14ac:dyDescent="0.25">
      <c r="A118" s="40" t="s">
        <v>58</v>
      </c>
      <c r="B118" s="93">
        <v>0</v>
      </c>
      <c r="C118" s="93">
        <v>0</v>
      </c>
      <c r="D118" s="93">
        <v>0</v>
      </c>
      <c r="E118" s="93">
        <v>0</v>
      </c>
      <c r="F118" s="93">
        <v>0</v>
      </c>
      <c r="G118" s="36">
        <f t="shared" si="27"/>
        <v>0</v>
      </c>
    </row>
    <row r="119" spans="1:7" x14ac:dyDescent="0.25">
      <c r="A119" s="40" t="s">
        <v>59</v>
      </c>
      <c r="B119" s="93">
        <v>0</v>
      </c>
      <c r="C119" s="93">
        <v>0</v>
      </c>
      <c r="D119" s="93">
        <v>0</v>
      </c>
      <c r="E119" s="93">
        <v>0</v>
      </c>
      <c r="F119" s="93">
        <v>0</v>
      </c>
      <c r="G119" s="36">
        <f t="shared" si="27"/>
        <v>0</v>
      </c>
    </row>
    <row r="120" spans="1:7" x14ac:dyDescent="0.25">
      <c r="A120" s="40" t="s">
        <v>60</v>
      </c>
      <c r="B120" s="93">
        <v>0</v>
      </c>
      <c r="C120" s="93">
        <v>0</v>
      </c>
      <c r="D120" s="93">
        <v>0</v>
      </c>
      <c r="E120" s="93">
        <v>0</v>
      </c>
      <c r="F120" s="93">
        <v>0</v>
      </c>
      <c r="G120" s="36">
        <f t="shared" si="27"/>
        <v>0</v>
      </c>
    </row>
    <row r="121" spans="1:7" x14ac:dyDescent="0.25">
      <c r="A121" s="40" t="s">
        <v>61</v>
      </c>
      <c r="B121" s="93">
        <v>0</v>
      </c>
      <c r="C121" s="93">
        <v>0</v>
      </c>
      <c r="D121" s="93">
        <v>0</v>
      </c>
      <c r="E121" s="93">
        <v>0</v>
      </c>
      <c r="F121" s="93">
        <v>0</v>
      </c>
      <c r="G121" s="36">
        <f t="shared" si="27"/>
        <v>0</v>
      </c>
    </row>
    <row r="122" spans="1:7" x14ac:dyDescent="0.25">
      <c r="A122" s="40" t="s">
        <v>62</v>
      </c>
      <c r="B122" s="93">
        <v>0</v>
      </c>
      <c r="C122" s="93">
        <v>0</v>
      </c>
      <c r="D122" s="93">
        <v>0</v>
      </c>
      <c r="E122" s="93">
        <v>0</v>
      </c>
      <c r="F122" s="93">
        <v>0</v>
      </c>
      <c r="G122" s="36">
        <f t="shared" si="27"/>
        <v>0</v>
      </c>
    </row>
    <row r="123" spans="1:7" x14ac:dyDescent="0.25">
      <c r="A123" s="39" t="s">
        <v>63</v>
      </c>
      <c r="B123" s="38">
        <f t="shared" ref="B123:G123" si="28">SUM(B124:B132)</f>
        <v>243000</v>
      </c>
      <c r="C123" s="38">
        <f t="shared" si="28"/>
        <v>60285341.960000001</v>
      </c>
      <c r="D123" s="38">
        <f t="shared" si="28"/>
        <v>60528341.960000001</v>
      </c>
      <c r="E123" s="38">
        <f t="shared" si="28"/>
        <v>8355201.2599999998</v>
      </c>
      <c r="F123" s="38">
        <f t="shared" si="28"/>
        <v>1460051.27</v>
      </c>
      <c r="G123" s="38">
        <f t="shared" si="28"/>
        <v>52173140.700000003</v>
      </c>
    </row>
    <row r="124" spans="1:7" x14ac:dyDescent="0.25">
      <c r="A124" s="40" t="s">
        <v>64</v>
      </c>
      <c r="B124" s="96">
        <v>100000</v>
      </c>
      <c r="C124" s="96">
        <v>201861</v>
      </c>
      <c r="D124" s="95">
        <v>301861</v>
      </c>
      <c r="E124" s="96">
        <v>301087.46999999997</v>
      </c>
      <c r="F124" s="96">
        <v>301087.46999999997</v>
      </c>
      <c r="G124" s="36">
        <f>D124-E124</f>
        <v>773.53000000002794</v>
      </c>
    </row>
    <row r="125" spans="1:7" x14ac:dyDescent="0.25">
      <c r="A125" s="40" t="s">
        <v>65</v>
      </c>
      <c r="B125" s="96">
        <v>15000</v>
      </c>
      <c r="C125" s="96">
        <v>163512.4</v>
      </c>
      <c r="D125" s="95">
        <v>178512.4</v>
      </c>
      <c r="E125" s="96">
        <v>178512.4</v>
      </c>
      <c r="F125" s="96">
        <v>178512.4</v>
      </c>
      <c r="G125" s="36">
        <f t="shared" ref="G125:G132" si="29">D125-E125</f>
        <v>0</v>
      </c>
    </row>
    <row r="126" spans="1:7" x14ac:dyDescent="0.25">
      <c r="A126" s="40" t="s">
        <v>66</v>
      </c>
      <c r="B126" s="95">
        <v>0</v>
      </c>
      <c r="C126" s="95">
        <v>0</v>
      </c>
      <c r="D126" s="95">
        <v>0</v>
      </c>
      <c r="E126" s="95">
        <v>0</v>
      </c>
      <c r="F126" s="95">
        <v>0</v>
      </c>
      <c r="G126" s="36">
        <f t="shared" si="29"/>
        <v>0</v>
      </c>
    </row>
    <row r="127" spans="1:7" x14ac:dyDescent="0.25">
      <c r="A127" s="40" t="s">
        <v>67</v>
      </c>
      <c r="B127" s="96">
        <v>18000</v>
      </c>
      <c r="C127" s="96">
        <v>7708164.5</v>
      </c>
      <c r="D127" s="95">
        <v>7726164.5</v>
      </c>
      <c r="E127" s="96">
        <v>7726164.3899999997</v>
      </c>
      <c r="F127" s="96">
        <v>831014.40000000002</v>
      </c>
      <c r="G127" s="36">
        <f t="shared" si="29"/>
        <v>0.11000000033527613</v>
      </c>
    </row>
    <row r="128" spans="1:7" x14ac:dyDescent="0.25">
      <c r="A128" s="40" t="s">
        <v>68</v>
      </c>
      <c r="B128" s="96">
        <v>0</v>
      </c>
      <c r="C128" s="96">
        <v>52172367.060000002</v>
      </c>
      <c r="D128" s="95">
        <v>52172367.060000002</v>
      </c>
      <c r="E128" s="96">
        <v>0</v>
      </c>
      <c r="F128" s="96">
        <v>0</v>
      </c>
      <c r="G128" s="36">
        <f t="shared" si="29"/>
        <v>52172367.060000002</v>
      </c>
    </row>
    <row r="129" spans="1:7" x14ac:dyDescent="0.25">
      <c r="A129" s="40" t="s">
        <v>69</v>
      </c>
      <c r="B129" s="96">
        <v>110000</v>
      </c>
      <c r="C129" s="96">
        <v>39437</v>
      </c>
      <c r="D129" s="95">
        <v>149437</v>
      </c>
      <c r="E129" s="96">
        <v>149437</v>
      </c>
      <c r="F129" s="96">
        <v>149437</v>
      </c>
      <c r="G129" s="36">
        <f t="shared" si="29"/>
        <v>0</v>
      </c>
    </row>
    <row r="130" spans="1:7" x14ac:dyDescent="0.25">
      <c r="A130" s="40" t="s">
        <v>70</v>
      </c>
      <c r="B130" s="95">
        <v>0</v>
      </c>
      <c r="C130" s="95">
        <v>0</v>
      </c>
      <c r="D130" s="95">
        <v>0</v>
      </c>
      <c r="E130" s="95">
        <v>0</v>
      </c>
      <c r="F130" s="95">
        <v>0</v>
      </c>
      <c r="G130" s="36">
        <f t="shared" si="29"/>
        <v>0</v>
      </c>
    </row>
    <row r="131" spans="1:7" x14ac:dyDescent="0.25">
      <c r="A131" s="40" t="s">
        <v>71</v>
      </c>
      <c r="B131" s="95">
        <v>0</v>
      </c>
      <c r="C131" s="95">
        <v>0</v>
      </c>
      <c r="D131" s="95">
        <v>0</v>
      </c>
      <c r="E131" s="95">
        <v>0</v>
      </c>
      <c r="F131" s="95">
        <v>0</v>
      </c>
      <c r="G131" s="36">
        <f t="shared" si="29"/>
        <v>0</v>
      </c>
    </row>
    <row r="132" spans="1:7" x14ac:dyDescent="0.25">
      <c r="A132" s="40" t="s">
        <v>72</v>
      </c>
      <c r="B132" s="95">
        <v>0</v>
      </c>
      <c r="C132" s="95">
        <v>0</v>
      </c>
      <c r="D132" s="95">
        <v>0</v>
      </c>
      <c r="E132" s="95">
        <v>0</v>
      </c>
      <c r="F132" s="95">
        <v>0</v>
      </c>
      <c r="G132" s="36">
        <f t="shared" si="29"/>
        <v>0</v>
      </c>
    </row>
    <row r="133" spans="1:7" x14ac:dyDescent="0.25">
      <c r="A133" s="39" t="s">
        <v>73</v>
      </c>
      <c r="B133" s="38">
        <f t="shared" ref="B133:G133" si="30">SUM(B134:B136)</f>
        <v>156534266</v>
      </c>
      <c r="C133" s="38">
        <f t="shared" si="30"/>
        <v>9652465.3200000003</v>
      </c>
      <c r="D133" s="38">
        <f t="shared" si="30"/>
        <v>166186731.31999999</v>
      </c>
      <c r="E133" s="38">
        <f t="shared" si="30"/>
        <v>48503807.990000002</v>
      </c>
      <c r="F133" s="38">
        <f t="shared" si="30"/>
        <v>47038702.609999999</v>
      </c>
      <c r="G133" s="38">
        <f t="shared" si="30"/>
        <v>117682923.32999998</v>
      </c>
    </row>
    <row r="134" spans="1:7" x14ac:dyDescent="0.25">
      <c r="A134" s="40" t="s">
        <v>74</v>
      </c>
      <c r="B134" s="98">
        <v>156534266</v>
      </c>
      <c r="C134" s="98">
        <v>-347534.68</v>
      </c>
      <c r="D134" s="97">
        <v>156186731.31999999</v>
      </c>
      <c r="E134" s="98">
        <v>48503807.990000002</v>
      </c>
      <c r="F134" s="98">
        <v>47038702.609999999</v>
      </c>
      <c r="G134" s="36">
        <f>D134-E134</f>
        <v>107682923.32999998</v>
      </c>
    </row>
    <row r="135" spans="1:7" x14ac:dyDescent="0.25">
      <c r="A135" s="40" t="s">
        <v>75</v>
      </c>
      <c r="B135" s="98">
        <v>0</v>
      </c>
      <c r="C135" s="98">
        <v>10000000</v>
      </c>
      <c r="D135" s="97">
        <v>10000000</v>
      </c>
      <c r="E135" s="98">
        <v>0</v>
      </c>
      <c r="F135" s="98">
        <v>0</v>
      </c>
      <c r="G135" s="36">
        <f t="shared" ref="G135:G136" si="31">D135-E135</f>
        <v>10000000</v>
      </c>
    </row>
    <row r="136" spans="1:7" x14ac:dyDescent="0.25">
      <c r="A136" s="40" t="s">
        <v>76</v>
      </c>
      <c r="B136" s="97">
        <v>0</v>
      </c>
      <c r="C136" s="97">
        <v>0</v>
      </c>
      <c r="D136" s="97">
        <v>0</v>
      </c>
      <c r="E136" s="97">
        <v>0</v>
      </c>
      <c r="F136" s="97">
        <v>0</v>
      </c>
      <c r="G136" s="36">
        <f t="shared" si="31"/>
        <v>0</v>
      </c>
    </row>
    <row r="137" spans="1:7" x14ac:dyDescent="0.25">
      <c r="A137" s="39" t="s">
        <v>77</v>
      </c>
      <c r="B137" s="38">
        <f t="shared" ref="B137:G137" si="32">SUM(B138:B142,B144:B145)</f>
        <v>0</v>
      </c>
      <c r="C137" s="38">
        <f t="shared" si="32"/>
        <v>0</v>
      </c>
      <c r="D137" s="38">
        <f t="shared" si="32"/>
        <v>0</v>
      </c>
      <c r="E137" s="38">
        <f t="shared" si="32"/>
        <v>0</v>
      </c>
      <c r="F137" s="38">
        <f t="shared" si="32"/>
        <v>0</v>
      </c>
      <c r="G137" s="38">
        <f t="shared" si="32"/>
        <v>0</v>
      </c>
    </row>
    <row r="138" spans="1:7" x14ac:dyDescent="0.25">
      <c r="A138" s="40" t="s">
        <v>78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f>D138-E138</f>
        <v>0</v>
      </c>
    </row>
    <row r="139" spans="1:7" x14ac:dyDescent="0.25">
      <c r="A139" s="40" t="s">
        <v>79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f t="shared" ref="G139:G145" si="33">D139-E139</f>
        <v>0</v>
      </c>
    </row>
    <row r="140" spans="1:7" x14ac:dyDescent="0.25">
      <c r="A140" s="40" t="s">
        <v>80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f t="shared" si="33"/>
        <v>0</v>
      </c>
    </row>
    <row r="141" spans="1:7" x14ac:dyDescent="0.25">
      <c r="A141" s="40" t="s">
        <v>81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f t="shared" si="33"/>
        <v>0</v>
      </c>
    </row>
    <row r="142" spans="1:7" x14ac:dyDescent="0.25">
      <c r="A142" s="40" t="s">
        <v>82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f t="shared" si="33"/>
        <v>0</v>
      </c>
    </row>
    <row r="143" spans="1:7" x14ac:dyDescent="0.25">
      <c r="A143" s="40" t="s">
        <v>83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f t="shared" si="33"/>
        <v>0</v>
      </c>
    </row>
    <row r="144" spans="1:7" x14ac:dyDescent="0.25">
      <c r="A144" s="40" t="s">
        <v>84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f t="shared" si="33"/>
        <v>0</v>
      </c>
    </row>
    <row r="145" spans="1:7" x14ac:dyDescent="0.25">
      <c r="A145" s="40" t="s">
        <v>85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f t="shared" si="33"/>
        <v>0</v>
      </c>
    </row>
    <row r="146" spans="1:7" x14ac:dyDescent="0.25">
      <c r="A146" s="39" t="s">
        <v>86</v>
      </c>
      <c r="B146" s="38">
        <f t="shared" ref="B146:G146" si="34">SUM(B147:B149)</f>
        <v>0</v>
      </c>
      <c r="C146" s="38">
        <f t="shared" si="34"/>
        <v>5370714.9299999997</v>
      </c>
      <c r="D146" s="38">
        <f t="shared" si="34"/>
        <v>5370714.9299999997</v>
      </c>
      <c r="E146" s="38">
        <f t="shared" si="34"/>
        <v>5352184.41</v>
      </c>
      <c r="F146" s="38">
        <f t="shared" si="34"/>
        <v>5352184.41</v>
      </c>
      <c r="G146" s="38">
        <f t="shared" si="34"/>
        <v>18530.519999999553</v>
      </c>
    </row>
    <row r="147" spans="1:7" x14ac:dyDescent="0.25">
      <c r="A147" s="40" t="s">
        <v>87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f>D147-E147</f>
        <v>0</v>
      </c>
    </row>
    <row r="148" spans="1:7" x14ac:dyDescent="0.25">
      <c r="A148" s="40" t="s">
        <v>88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f t="shared" ref="G148:G149" si="35">D148-E148</f>
        <v>0</v>
      </c>
    </row>
    <row r="149" spans="1:7" x14ac:dyDescent="0.25">
      <c r="A149" s="40" t="s">
        <v>89</v>
      </c>
      <c r="B149" s="72">
        <v>0</v>
      </c>
      <c r="C149" s="100">
        <v>5370714.9299999997</v>
      </c>
      <c r="D149" s="99">
        <v>5370714.9299999997</v>
      </c>
      <c r="E149" s="100">
        <v>5352184.41</v>
      </c>
      <c r="F149" s="100">
        <v>5352184.41</v>
      </c>
      <c r="G149" s="36">
        <f t="shared" si="35"/>
        <v>18530.519999999553</v>
      </c>
    </row>
    <row r="150" spans="1:7" x14ac:dyDescent="0.25">
      <c r="A150" s="39" t="s">
        <v>90</v>
      </c>
      <c r="B150" s="38">
        <f t="shared" ref="B150:G150" si="36">SUM(B151:B157)</f>
        <v>2607142.84</v>
      </c>
      <c r="C150" s="38">
        <f t="shared" si="36"/>
        <v>-60587.64</v>
      </c>
      <c r="D150" s="38">
        <f t="shared" si="36"/>
        <v>2546555.2000000002</v>
      </c>
      <c r="E150" s="38">
        <f t="shared" si="36"/>
        <v>2546555.2000000002</v>
      </c>
      <c r="F150" s="38">
        <f t="shared" si="36"/>
        <v>2335902.75</v>
      </c>
      <c r="G150" s="38">
        <f t="shared" si="36"/>
        <v>0</v>
      </c>
    </row>
    <row r="151" spans="1:7" x14ac:dyDescent="0.25">
      <c r="A151" s="40" t="s">
        <v>91</v>
      </c>
      <c r="B151" s="102">
        <v>1607142.84</v>
      </c>
      <c r="C151" s="102">
        <v>0</v>
      </c>
      <c r="D151" s="101">
        <v>1607142.84</v>
      </c>
      <c r="E151" s="102">
        <v>1607142.84</v>
      </c>
      <c r="F151" s="102">
        <v>1473214.27</v>
      </c>
      <c r="G151" s="36">
        <f>D151-E151</f>
        <v>0</v>
      </c>
    </row>
    <row r="152" spans="1:7" x14ac:dyDescent="0.25">
      <c r="A152" s="40" t="s">
        <v>92</v>
      </c>
      <c r="B152" s="102">
        <v>1000000</v>
      </c>
      <c r="C152" s="102">
        <v>-60587.64</v>
      </c>
      <c r="D152" s="101">
        <v>939412.36</v>
      </c>
      <c r="E152" s="102">
        <v>939412.36</v>
      </c>
      <c r="F152" s="102">
        <v>862688.48</v>
      </c>
      <c r="G152" s="36">
        <f t="shared" ref="G152:G157" si="37">D152-E152</f>
        <v>0</v>
      </c>
    </row>
    <row r="153" spans="1:7" x14ac:dyDescent="0.25">
      <c r="A153" s="40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37"/>
        <v>0</v>
      </c>
    </row>
    <row r="154" spans="1:7" x14ac:dyDescent="0.25">
      <c r="A154" s="42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f t="shared" si="37"/>
        <v>0</v>
      </c>
    </row>
    <row r="155" spans="1:7" x14ac:dyDescent="0.25">
      <c r="A155" s="40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37"/>
        <v>0</v>
      </c>
    </row>
    <row r="156" spans="1:7" x14ac:dyDescent="0.25">
      <c r="A156" s="40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37"/>
        <v>0</v>
      </c>
    </row>
    <row r="157" spans="1:7" x14ac:dyDescent="0.25">
      <c r="A157" s="40" t="s">
        <v>97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f t="shared" si="37"/>
        <v>0</v>
      </c>
    </row>
    <row r="158" spans="1:7" x14ac:dyDescent="0.25">
      <c r="A158" s="43"/>
      <c r="B158" s="44"/>
      <c r="C158" s="44"/>
      <c r="D158" s="44"/>
      <c r="E158" s="44"/>
      <c r="F158" s="44"/>
      <c r="G158" s="44"/>
    </row>
    <row r="159" spans="1:7" x14ac:dyDescent="0.25">
      <c r="A159" s="8" t="s">
        <v>99</v>
      </c>
      <c r="B159" s="45">
        <f t="shared" ref="B159:G159" si="38">B9+B84</f>
        <v>525000000</v>
      </c>
      <c r="C159" s="45">
        <f t="shared" si="38"/>
        <v>268278263.38</v>
      </c>
      <c r="D159" s="45">
        <f t="shared" si="38"/>
        <v>793278263.38000011</v>
      </c>
      <c r="E159" s="45">
        <f t="shared" si="38"/>
        <v>486722758.09999996</v>
      </c>
      <c r="F159" s="45">
        <f t="shared" si="38"/>
        <v>458448110.74000001</v>
      </c>
      <c r="G159" s="45">
        <f t="shared" si="38"/>
        <v>306555505.27999997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0:G10 G19:G27 B18:F18 G29:G37 B28:F28 G39:G47 B38:F38 G49:G57 B48:F48 G59:G61 B58:F58 B63:G70 B62:F62 B71:F73 B103 B93:C93 E93:F93 G11:G17 B75:F83 B113:F113 B123:F123 B133:F133 B137:F148 B150:F150 B153:F159 B9:C9 E9:G9 B85:F85 B84:C84 E84:F84 E103:F103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10" t="s">
        <v>100</v>
      </c>
      <c r="B1" s="110"/>
      <c r="C1" s="110"/>
      <c r="D1" s="110"/>
      <c r="E1" s="110"/>
      <c r="F1" s="110"/>
      <c r="G1" s="11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101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102</v>
      </c>
      <c r="B5" s="65"/>
      <c r="C5" s="65"/>
      <c r="D5" s="65"/>
      <c r="E5" s="65"/>
      <c r="F5" s="65"/>
      <c r="G5" s="66"/>
    </row>
    <row r="6" spans="1:7" x14ac:dyDescent="0.25">
      <c r="A6" s="108" t="s">
        <v>103</v>
      </c>
      <c r="B6" s="10">
        <v>2022</v>
      </c>
      <c r="C6" s="108">
        <f>+B6+1</f>
        <v>2023</v>
      </c>
      <c r="D6" s="108">
        <f>+C6+1</f>
        <v>2024</v>
      </c>
      <c r="E6" s="108">
        <f>+D6+1</f>
        <v>2025</v>
      </c>
      <c r="F6" s="108">
        <f>+E6+1</f>
        <v>2026</v>
      </c>
      <c r="G6" s="108">
        <f>+F6+1</f>
        <v>2027</v>
      </c>
    </row>
    <row r="7" spans="1:7" ht="83.25" customHeight="1" x14ac:dyDescent="0.25">
      <c r="A7" s="109"/>
      <c r="B7" s="31" t="s">
        <v>104</v>
      </c>
      <c r="C7" s="109"/>
      <c r="D7" s="109"/>
      <c r="E7" s="109"/>
      <c r="F7" s="109"/>
      <c r="G7" s="109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1" t="s">
        <v>119</v>
      </c>
      <c r="B1" s="111"/>
      <c r="C1" s="111"/>
      <c r="D1" s="111"/>
      <c r="E1" s="111"/>
      <c r="F1" s="111"/>
      <c r="G1" s="11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120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112" t="s">
        <v>121</v>
      </c>
      <c r="B6" s="10">
        <v>2022</v>
      </c>
      <c r="C6" s="108">
        <f>+B6+1</f>
        <v>2023</v>
      </c>
      <c r="D6" s="108">
        <f>+C6+1</f>
        <v>2024</v>
      </c>
      <c r="E6" s="108">
        <f>+D6+1</f>
        <v>2025</v>
      </c>
      <c r="F6" s="108">
        <f>+E6+1</f>
        <v>2026</v>
      </c>
      <c r="G6" s="108">
        <f>+F6+1</f>
        <v>2027</v>
      </c>
    </row>
    <row r="7" spans="1:7" ht="57.75" customHeight="1" x14ac:dyDescent="0.25">
      <c r="A7" s="113"/>
      <c r="B7" s="11" t="s">
        <v>104</v>
      </c>
      <c r="C7" s="109"/>
      <c r="D7" s="109"/>
      <c r="E7" s="109"/>
      <c r="F7" s="109"/>
      <c r="G7" s="109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1" t="s">
        <v>135</v>
      </c>
      <c r="B1" s="111"/>
      <c r="C1" s="111"/>
      <c r="D1" s="111"/>
      <c r="E1" s="111"/>
      <c r="F1" s="111"/>
      <c r="G1" s="11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136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115" t="s">
        <v>103</v>
      </c>
      <c r="B5" s="116">
        <v>2017</v>
      </c>
      <c r="C5" s="116">
        <f>+B5+1</f>
        <v>2018</v>
      </c>
      <c r="D5" s="116">
        <f>+C5+1</f>
        <v>2019</v>
      </c>
      <c r="E5" s="116">
        <f>+D5+1</f>
        <v>2020</v>
      </c>
      <c r="F5" s="116">
        <f>+E5+1</f>
        <v>2021</v>
      </c>
      <c r="G5" s="10">
        <f>+F5+1</f>
        <v>2022</v>
      </c>
    </row>
    <row r="6" spans="1:7" ht="32.25" x14ac:dyDescent="0.25">
      <c r="A6" s="106"/>
      <c r="B6" s="117"/>
      <c r="C6" s="117"/>
      <c r="D6" s="117"/>
      <c r="E6" s="117"/>
      <c r="F6" s="117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14" t="s">
        <v>158</v>
      </c>
      <c r="B39" s="114"/>
      <c r="C39" s="114"/>
      <c r="D39" s="114"/>
      <c r="E39" s="114"/>
      <c r="F39" s="114"/>
      <c r="G39" s="114"/>
    </row>
    <row r="40" spans="1:7" x14ac:dyDescent="0.25">
      <c r="A40" s="114" t="s">
        <v>159</v>
      </c>
      <c r="B40" s="114"/>
      <c r="C40" s="114"/>
      <c r="D40" s="114"/>
      <c r="E40" s="114"/>
      <c r="F40" s="114"/>
      <c r="G40" s="11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1" t="s">
        <v>160</v>
      </c>
      <c r="B1" s="111"/>
      <c r="C1" s="111"/>
      <c r="D1" s="111"/>
      <c r="E1" s="111"/>
      <c r="F1" s="111"/>
      <c r="G1" s="11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161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118" t="s">
        <v>121</v>
      </c>
      <c r="B5" s="116">
        <v>2017</v>
      </c>
      <c r="C5" s="116">
        <f>+B5+1</f>
        <v>2018</v>
      </c>
      <c r="D5" s="116">
        <f>+C5+1</f>
        <v>2019</v>
      </c>
      <c r="E5" s="116">
        <f>+D5+1</f>
        <v>2020</v>
      </c>
      <c r="F5" s="116">
        <f>+E5+1</f>
        <v>2021</v>
      </c>
      <c r="G5" s="10">
        <v>2022</v>
      </c>
    </row>
    <row r="6" spans="1:7" ht="48.75" customHeight="1" x14ac:dyDescent="0.25">
      <c r="A6" s="119"/>
      <c r="B6" s="117"/>
      <c r="C6" s="117"/>
      <c r="D6" s="117"/>
      <c r="E6" s="117"/>
      <c r="F6" s="117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14" t="s">
        <v>158</v>
      </c>
      <c r="B32" s="114"/>
      <c r="C32" s="114"/>
      <c r="D32" s="114"/>
      <c r="E32" s="114"/>
      <c r="F32" s="114"/>
      <c r="G32" s="114"/>
    </row>
    <row r="33" spans="1:7" x14ac:dyDescent="0.25">
      <c r="A33" s="114" t="s">
        <v>159</v>
      </c>
      <c r="B33" s="114"/>
      <c r="C33" s="114"/>
      <c r="D33" s="114"/>
      <c r="E33" s="114"/>
      <c r="F33" s="114"/>
      <c r="G33" s="11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20" t="s">
        <v>164</v>
      </c>
      <c r="B1" s="120"/>
      <c r="C1" s="120"/>
      <c r="D1" s="120"/>
      <c r="E1" s="120"/>
      <c r="F1" s="120"/>
    </row>
    <row r="2" spans="1:6" ht="20.100000000000001" customHeight="1" x14ac:dyDescent="0.2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165</v>
      </c>
      <c r="B3" s="70"/>
      <c r="C3" s="70"/>
      <c r="D3" s="70"/>
      <c r="E3" s="70"/>
      <c r="F3" s="71"/>
    </row>
    <row r="4" spans="1:6" ht="35.25" customHeight="1" x14ac:dyDescent="0.25">
      <c r="A4" s="54"/>
      <c r="B4" s="54" t="s">
        <v>166</v>
      </c>
      <c r="C4" s="54" t="s">
        <v>167</v>
      </c>
      <c r="D4" s="54" t="s">
        <v>168</v>
      </c>
      <c r="E4" s="54" t="s">
        <v>169</v>
      </c>
      <c r="F4" s="54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7" t="s">
        <v>176</v>
      </c>
      <c r="B11" s="21"/>
      <c r="C11" s="21"/>
      <c r="D11" s="21"/>
      <c r="E11" s="21"/>
      <c r="F11" s="21"/>
    </row>
    <row r="12" spans="1:6" ht="15" x14ac:dyDescent="0.25">
      <c r="A12" s="37" t="s">
        <v>177</v>
      </c>
      <c r="B12" s="21"/>
      <c r="C12" s="21"/>
      <c r="D12" s="21"/>
      <c r="E12" s="21"/>
      <c r="F12" s="21"/>
    </row>
    <row r="13" spans="1:6" ht="15" x14ac:dyDescent="0.25">
      <c r="A13" s="37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7" t="s">
        <v>176</v>
      </c>
      <c r="B15" s="21"/>
      <c r="C15" s="21"/>
      <c r="D15" s="21"/>
      <c r="E15" s="21"/>
      <c r="F15" s="21"/>
    </row>
    <row r="16" spans="1:6" ht="15" x14ac:dyDescent="0.25">
      <c r="A16" s="37" t="s">
        <v>177</v>
      </c>
      <c r="B16" s="21"/>
      <c r="C16" s="21"/>
      <c r="D16" s="21"/>
      <c r="E16" s="21"/>
      <c r="F16" s="21"/>
    </row>
    <row r="17" spans="1:6" ht="15" x14ac:dyDescent="0.25">
      <c r="A17" s="37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5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6"/>
      <c r="C20" s="56"/>
      <c r="D20" s="56"/>
      <c r="E20" s="56"/>
      <c r="F20" s="56"/>
    </row>
    <row r="21" spans="1:6" ht="30" x14ac:dyDescent="0.25">
      <c r="A21" s="20" t="s">
        <v>183</v>
      </c>
      <c r="B21" s="56"/>
      <c r="C21" s="56"/>
      <c r="D21" s="56"/>
      <c r="E21" s="56"/>
      <c r="F21" s="56"/>
    </row>
    <row r="22" spans="1:6" ht="30" x14ac:dyDescent="0.25">
      <c r="A22" s="20" t="s">
        <v>184</v>
      </c>
      <c r="B22" s="56"/>
      <c r="C22" s="56"/>
      <c r="D22" s="56"/>
      <c r="E22" s="56"/>
      <c r="F22" s="56"/>
    </row>
    <row r="23" spans="1:6" ht="15" x14ac:dyDescent="0.25">
      <c r="A23" s="20" t="s">
        <v>185</v>
      </c>
      <c r="B23" s="56"/>
      <c r="C23" s="56"/>
      <c r="D23" s="56"/>
      <c r="E23" s="56"/>
      <c r="F23" s="56"/>
    </row>
    <row r="24" spans="1:6" ht="15" x14ac:dyDescent="0.25">
      <c r="A24" s="20" t="s">
        <v>186</v>
      </c>
      <c r="B24" s="57"/>
      <c r="C24" s="21"/>
      <c r="D24" s="21"/>
      <c r="E24" s="21"/>
      <c r="F24" s="21"/>
    </row>
    <row r="25" spans="1:6" ht="15" x14ac:dyDescent="0.25">
      <c r="A25" s="20" t="s">
        <v>187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6"/>
      <c r="C48" s="56"/>
      <c r="D48" s="56"/>
      <c r="E48" s="56"/>
      <c r="F48" s="56"/>
    </row>
    <row r="49" spans="1:6" ht="15" x14ac:dyDescent="0.25">
      <c r="A49" s="20" t="s">
        <v>200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2024-03-07T18:24:34Z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