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20" yWindow="-120" windowWidth="20730" windowHeight="11160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4" i="7"/>
  <c r="G45" i="7"/>
  <c r="G46" i="7"/>
  <c r="G47" i="7"/>
  <c r="G28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E84" i="7" l="1"/>
  <c r="C9" i="7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G103" i="7"/>
  <c r="G85" i="7"/>
  <c r="G48" i="7"/>
  <c r="G10" i="7"/>
  <c r="F9" i="7"/>
  <c r="D9" i="7"/>
  <c r="F159" i="7" l="1"/>
  <c r="E159" i="7"/>
  <c r="B159" i="7"/>
  <c r="G9" i="7"/>
  <c r="C159" i="7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<sst xmlns="http://schemas.openxmlformats.org/spreadsheetml/2006/main" count="341" uniqueCount="213">
  <si>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Al 31 de Diciembre de 2022 y al 31 de Marzo de 2023 (b)</t>
  </si>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</sst>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20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1" fillId="3" borderId="14" xfId="4" applyFont="1" applyFill="1" applyBorder="1" applyAlignment="1" applyProtection="1">
      <alignment horizontal="right"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0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43" fontId="1" fillId="3" borderId="14" xfId="4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85" zoomScaleNormal="85" workbookViewId="0">
      <selection activeCell="A5" sqref="A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4" t="s">
        <v>16</v>
      </c>
      <c r="B1" s="185"/>
      <c r="C1" s="185"/>
      <c r="D1" s="185"/>
      <c r="E1" s="185"/>
      <c r="F1" s="185"/>
      <c r="G1" s="186"/>
    </row>
    <row r="2" spans="1:7" x14ac:dyDescent="0.25">
      <c r="A2" s="58" t="s">
        <v>212</v>
      </c>
      <c r="B2" s="58"/>
      <c r="C2" s="58"/>
      <c r="D2" s="58"/>
      <c r="E2" s="58"/>
      <c r="F2" s="58"/>
      <c r="G2" s="58"/>
    </row>
    <row r="3" spans="1:7" x14ac:dyDescent="0.25">
      <c r="A3" s="59" t="s">
        <v>17</v>
      </c>
      <c r="B3" s="59"/>
      <c r="C3" s="59"/>
      <c r="D3" s="59"/>
      <c r="E3" s="59"/>
      <c r="F3" s="59"/>
      <c r="G3" s="59"/>
    </row>
    <row r="4" spans="1:7" x14ac:dyDescent="0.25">
      <c r="A4" s="59" t="s">
        <v>18</v>
      </c>
      <c r="B4" s="59"/>
      <c r="C4" s="59"/>
      <c r="D4" s="59"/>
      <c r="E4" s="59"/>
      <c r="F4" s="59"/>
      <c r="G4" s="59"/>
    </row>
    <row r="5" spans="1:7" x14ac:dyDescent="0.25">
      <c r="A5" s="59" t="s">
        <v>0</v>
      </c>
      <c r="B5" s="59"/>
      <c r="C5" s="59"/>
      <c r="D5" s="59"/>
      <c r="E5" s="59"/>
      <c r="F5" s="59"/>
      <c r="G5" s="59"/>
    </row>
    <row r="6" spans="1:7" ht="16.5" customHeight="1" x14ac:dyDescent="0.25">
      <c r="A6" s="60" t="s">
        <v>1</v>
      </c>
      <c r="B6" s="60"/>
      <c r="C6" s="60"/>
      <c r="D6" s="60"/>
      <c r="E6" s="60"/>
      <c r="F6" s="60"/>
      <c r="G6" s="60"/>
    </row>
    <row r="7" spans="1:7" x14ac:dyDescent="0.25">
      <c r="A7" s="182" t="s">
        <v>2</v>
      </c>
      <c r="B7" s="182" t="s">
        <v>19</v>
      </c>
      <c r="C7" s="182"/>
      <c r="D7" s="182"/>
      <c r="E7" s="182"/>
      <c r="F7" s="182"/>
      <c r="G7" s="183" t="s">
        <v>20</v>
      </c>
    </row>
    <row r="8" spans="1:7" ht="30" x14ac:dyDescent="0.25">
      <c r="A8" s="182"/>
      <c r="B8" s="2" t="s">
        <v>21</v>
      </c>
      <c r="C8" s="2" t="s">
        <v>22</v>
      </c>
      <c r="D8" s="2" t="s">
        <v>23</v>
      </c>
      <c r="E8" s="2" t="s">
        <v>3</v>
      </c>
      <c r="F8" s="2" t="s">
        <v>24</v>
      </c>
      <c r="G8" s="182"/>
    </row>
    <row r="9" spans="1:7" x14ac:dyDescent="0.25">
      <c r="A9" s="6" t="s">
        <v>25</v>
      </c>
      <c r="B9" s="38">
        <f t="shared" ref="B9:G9" si="0">SUM(B10,B18,B28,B38,B48,B58,B62,B71,B75)</f>
        <v>252300000.00000003</v>
      </c>
      <c r="C9" s="38">
        <f t="shared" si="0"/>
        <v>68170728.430000007</v>
      </c>
      <c r="D9" s="38">
        <f t="shared" si="0"/>
        <v>320470728.43000001</v>
      </c>
      <c r="E9" s="38">
        <f t="shared" si="0"/>
        <v>44318268.609999999</v>
      </c>
      <c r="F9" s="38">
        <f t="shared" si="0"/>
        <v>43157058.93</v>
      </c>
      <c r="G9" s="38">
        <f t="shared" si="0"/>
        <v>276152459.81999999</v>
      </c>
    </row>
    <row r="10" spans="1:7" x14ac:dyDescent="0.25">
      <c r="A10" s="39" t="s">
        <v>26</v>
      </c>
      <c r="B10" s="38">
        <f t="shared" ref="B10:G10" si="1">SUM(B11:B17)</f>
        <v>121205213</v>
      </c>
      <c r="C10" s="38">
        <f t="shared" si="1"/>
        <v>350000</v>
      </c>
      <c r="D10" s="38">
        <f t="shared" si="1"/>
        <v>121555213</v>
      </c>
      <c r="E10" s="38">
        <f t="shared" si="1"/>
        <v>24972958.150000002</v>
      </c>
      <c r="F10" s="38">
        <f t="shared" si="1"/>
        <v>24060195.219999999</v>
      </c>
      <c r="G10" s="38">
        <f t="shared" si="1"/>
        <v>96582254.849999994</v>
      </c>
    </row>
    <row r="11" spans="1:7" x14ac:dyDescent="0.25">
      <c r="A11" s="40" t="s">
        <v>27</v>
      </c>
      <c r="B11" s="73">
        <v>76071148</v>
      </c>
      <c r="C11" s="36">
        <v>0</v>
      </c>
      <c r="D11" s="126">
        <v>76071148</v>
      </c>
      <c r="E11" s="146">
        <v>17451173.07</v>
      </c>
      <c r="F11" s="164">
        <v>17451173.07</v>
      </c>
      <c r="G11" s="36">
        <f>D11-E11</f>
        <v>58619974.93</v>
      </c>
    </row>
    <row r="12" spans="1:7" x14ac:dyDescent="0.25">
      <c r="A12" s="40" t="s">
        <v>28</v>
      </c>
      <c r="B12" s="73">
        <v>1500000</v>
      </c>
      <c r="C12" s="106">
        <v>350000</v>
      </c>
      <c r="D12" s="126">
        <v>1850000</v>
      </c>
      <c r="E12" s="146">
        <v>642298.78</v>
      </c>
      <c r="F12" s="164">
        <v>642007.55000000005</v>
      </c>
      <c r="G12" s="36">
        <f t="shared" ref="G12:G17" si="2">D12-E12</f>
        <v>1207701.22</v>
      </c>
    </row>
    <row r="13" spans="1:7" x14ac:dyDescent="0.25">
      <c r="A13" s="40" t="s">
        <v>29</v>
      </c>
      <c r="B13" s="73">
        <v>15858933</v>
      </c>
      <c r="C13" s="36">
        <v>0</v>
      </c>
      <c r="D13" s="126">
        <v>15858933</v>
      </c>
      <c r="E13" s="146">
        <v>642242.46</v>
      </c>
      <c r="F13" s="164">
        <v>642242.46</v>
      </c>
      <c r="G13" s="36">
        <f t="shared" si="2"/>
        <v>15216690.539999999</v>
      </c>
    </row>
    <row r="14" spans="1:7" x14ac:dyDescent="0.25">
      <c r="A14" s="40" t="s">
        <v>30</v>
      </c>
      <c r="B14" s="73">
        <v>11000000</v>
      </c>
      <c r="C14" s="36">
        <v>0</v>
      </c>
      <c r="D14" s="126">
        <v>11000000</v>
      </c>
      <c r="E14" s="146">
        <v>2601930.62</v>
      </c>
      <c r="F14" s="164">
        <v>1847456.17</v>
      </c>
      <c r="G14" s="36">
        <f t="shared" si="2"/>
        <v>8398069.379999999</v>
      </c>
    </row>
    <row r="15" spans="1:7" x14ac:dyDescent="0.25">
      <c r="A15" s="40" t="s">
        <v>31</v>
      </c>
      <c r="B15" s="73">
        <v>16775132</v>
      </c>
      <c r="C15" s="36">
        <v>0</v>
      </c>
      <c r="D15" s="126">
        <v>16775132</v>
      </c>
      <c r="E15" s="146">
        <v>3635313.22</v>
      </c>
      <c r="F15" s="164">
        <v>3477315.97</v>
      </c>
      <c r="G15" s="36">
        <f t="shared" si="2"/>
        <v>13139818.779999999</v>
      </c>
    </row>
    <row r="16" spans="1:7" x14ac:dyDescent="0.25">
      <c r="A16" s="40" t="s">
        <v>32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f t="shared" si="2"/>
        <v>0</v>
      </c>
    </row>
    <row r="17" spans="1:7" x14ac:dyDescent="0.25">
      <c r="A17" s="40" t="s">
        <v>33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f t="shared" si="2"/>
        <v>0</v>
      </c>
    </row>
    <row r="18" spans="1:7" x14ac:dyDescent="0.25">
      <c r="A18" s="39" t="s">
        <v>34</v>
      </c>
      <c r="B18" s="38">
        <f t="shared" ref="B18:G18" si="3">SUM(B19:B27)</f>
        <v>15519062</v>
      </c>
      <c r="C18" s="38">
        <f t="shared" si="3"/>
        <v>442457.74</v>
      </c>
      <c r="D18" s="38">
        <f t="shared" si="3"/>
        <v>15961519.74</v>
      </c>
      <c r="E18" s="38">
        <f t="shared" si="3"/>
        <v>2472893.4399999999</v>
      </c>
      <c r="F18" s="38">
        <f t="shared" si="3"/>
        <v>2451111.5499999998</v>
      </c>
      <c r="G18" s="38">
        <f t="shared" si="3"/>
        <v>13488626.300000001</v>
      </c>
    </row>
    <row r="19" spans="1:7" x14ac:dyDescent="0.25">
      <c r="A19" s="40" t="s">
        <v>35</v>
      </c>
      <c r="B19" s="74">
        <v>4380000</v>
      </c>
      <c r="C19" s="107">
        <v>145000</v>
      </c>
      <c r="D19" s="127">
        <v>4525000</v>
      </c>
      <c r="E19" s="147">
        <v>1259104.04</v>
      </c>
      <c r="F19" s="165">
        <v>1259104.04</v>
      </c>
      <c r="G19" s="36">
        <f>D19-E19</f>
        <v>3265895.96</v>
      </c>
    </row>
    <row r="20" spans="1:7" x14ac:dyDescent="0.25">
      <c r="A20" s="40" t="s">
        <v>36</v>
      </c>
      <c r="B20" s="74">
        <v>642000</v>
      </c>
      <c r="C20" s="107">
        <v>59000</v>
      </c>
      <c r="D20" s="127">
        <v>701000</v>
      </c>
      <c r="E20" s="147">
        <v>111088.95</v>
      </c>
      <c r="F20" s="165">
        <v>111088.95</v>
      </c>
      <c r="G20" s="36">
        <f t="shared" ref="G20:G27" si="4">D20-E20</f>
        <v>589911.05000000005</v>
      </c>
    </row>
    <row r="21" spans="1:7" x14ac:dyDescent="0.25">
      <c r="A21" s="40" t="s">
        <v>37</v>
      </c>
      <c r="B21" s="74">
        <v>12062</v>
      </c>
      <c r="C21" s="36">
        <v>0</v>
      </c>
      <c r="D21" s="127">
        <v>12062</v>
      </c>
      <c r="E21" s="36">
        <v>0</v>
      </c>
      <c r="F21" s="36">
        <v>0</v>
      </c>
      <c r="G21" s="36">
        <f t="shared" si="4"/>
        <v>12062</v>
      </c>
    </row>
    <row r="22" spans="1:7" x14ac:dyDescent="0.25">
      <c r="A22" s="40" t="s">
        <v>38</v>
      </c>
      <c r="B22" s="74">
        <v>2512000</v>
      </c>
      <c r="C22" s="108">
        <v>379000</v>
      </c>
      <c r="D22" s="127">
        <v>2891000</v>
      </c>
      <c r="E22" s="148">
        <v>329145.31</v>
      </c>
      <c r="F22" s="166">
        <v>329145.31</v>
      </c>
      <c r="G22" s="36">
        <f t="shared" si="4"/>
        <v>2561854.69</v>
      </c>
    </row>
    <row r="23" spans="1:7" x14ac:dyDescent="0.25">
      <c r="A23" s="40" t="s">
        <v>39</v>
      </c>
      <c r="B23" s="74">
        <v>1019000</v>
      </c>
      <c r="C23" s="72">
        <v>106000</v>
      </c>
      <c r="D23" s="127">
        <v>1125000</v>
      </c>
      <c r="E23" s="148">
        <v>55900.72</v>
      </c>
      <c r="F23" s="166">
        <v>47008.72</v>
      </c>
      <c r="G23" s="36">
        <f t="shared" si="4"/>
        <v>1069099.28</v>
      </c>
    </row>
    <row r="24" spans="1:7" x14ac:dyDescent="0.25">
      <c r="A24" s="40" t="s">
        <v>40</v>
      </c>
      <c r="B24" s="74">
        <v>3406000</v>
      </c>
      <c r="C24" s="108">
        <v>-992000</v>
      </c>
      <c r="D24" s="127">
        <v>2414000</v>
      </c>
      <c r="E24" s="148">
        <v>477595.25</v>
      </c>
      <c r="F24" s="166">
        <v>464705.36</v>
      </c>
      <c r="G24" s="36">
        <f t="shared" si="4"/>
        <v>1936404.75</v>
      </c>
    </row>
    <row r="25" spans="1:7" x14ac:dyDescent="0.25">
      <c r="A25" s="40" t="s">
        <v>41</v>
      </c>
      <c r="B25" s="74">
        <v>2091000</v>
      </c>
      <c r="C25" s="108">
        <v>645611.34</v>
      </c>
      <c r="D25" s="127">
        <v>2736611.34</v>
      </c>
      <c r="E25" s="148">
        <v>17226.689999999999</v>
      </c>
      <c r="F25" s="166">
        <v>17226.689999999999</v>
      </c>
      <c r="G25" s="36">
        <f t="shared" si="4"/>
        <v>2719384.65</v>
      </c>
    </row>
    <row r="26" spans="1:7" x14ac:dyDescent="0.25">
      <c r="A26" s="40" t="s">
        <v>42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f t="shared" si="4"/>
        <v>0</v>
      </c>
    </row>
    <row r="27" spans="1:7" x14ac:dyDescent="0.25">
      <c r="A27" s="40" t="s">
        <v>43</v>
      </c>
      <c r="B27" s="75">
        <v>1457000</v>
      </c>
      <c r="C27" s="109">
        <v>99846.399999999994</v>
      </c>
      <c r="D27" s="128">
        <v>1556846.4</v>
      </c>
      <c r="E27" s="149">
        <v>222832.48</v>
      </c>
      <c r="F27" s="167">
        <v>222832.48</v>
      </c>
      <c r="G27" s="36">
        <f t="shared" si="4"/>
        <v>1334013.92</v>
      </c>
    </row>
    <row r="28" spans="1:7" x14ac:dyDescent="0.25">
      <c r="A28" s="39" t="s">
        <v>44</v>
      </c>
      <c r="B28" s="38">
        <f t="shared" ref="B28:G28" si="5">SUM(B29:B37)</f>
        <v>47838969</v>
      </c>
      <c r="C28" s="38">
        <f t="shared" si="5"/>
        <v>9961550.9000000004</v>
      </c>
      <c r="D28" s="38">
        <f t="shared" si="5"/>
        <v>57800519.899999999</v>
      </c>
      <c r="E28" s="38">
        <f t="shared" si="5"/>
        <v>7183181.0099999998</v>
      </c>
      <c r="F28" s="38">
        <f t="shared" si="5"/>
        <v>6999558.1600000001</v>
      </c>
      <c r="G28" s="38">
        <f t="shared" si="5"/>
        <v>50617338.890000001</v>
      </c>
    </row>
    <row r="29" spans="1:7" x14ac:dyDescent="0.25">
      <c r="A29" s="40" t="s">
        <v>45</v>
      </c>
      <c r="B29" s="77">
        <v>17986000</v>
      </c>
      <c r="C29" s="77">
        <v>-100000</v>
      </c>
      <c r="D29" s="76">
        <v>17886000</v>
      </c>
      <c r="E29" s="77">
        <v>2926445.16</v>
      </c>
      <c r="F29" s="77">
        <v>2926445.16</v>
      </c>
      <c r="G29" s="76">
        <v>14959554.84</v>
      </c>
    </row>
    <row r="30" spans="1:7" x14ac:dyDescent="0.25">
      <c r="A30" s="40" t="s">
        <v>46</v>
      </c>
      <c r="B30" s="77">
        <v>1220000</v>
      </c>
      <c r="C30" s="77">
        <v>370000</v>
      </c>
      <c r="D30" s="76">
        <v>1590000</v>
      </c>
      <c r="E30" s="77">
        <v>204505.86</v>
      </c>
      <c r="F30" s="77">
        <v>204505.86</v>
      </c>
      <c r="G30" s="76">
        <v>1385494.1400000001</v>
      </c>
    </row>
    <row r="31" spans="1:7" x14ac:dyDescent="0.25">
      <c r="A31" s="40" t="s">
        <v>47</v>
      </c>
      <c r="B31" s="77">
        <v>4542000</v>
      </c>
      <c r="C31" s="77">
        <v>5802550.9000000004</v>
      </c>
      <c r="D31" s="76">
        <v>10344550.9</v>
      </c>
      <c r="E31" s="77">
        <v>300438.94</v>
      </c>
      <c r="F31" s="77">
        <v>298046.09000000003</v>
      </c>
      <c r="G31" s="76">
        <v>10044111.960000001</v>
      </c>
    </row>
    <row r="32" spans="1:7" x14ac:dyDescent="0.25">
      <c r="A32" s="40" t="s">
        <v>48</v>
      </c>
      <c r="B32" s="77">
        <v>2034969</v>
      </c>
      <c r="C32" s="77">
        <v>267000</v>
      </c>
      <c r="D32" s="76">
        <v>2301969</v>
      </c>
      <c r="E32" s="77">
        <v>1122740.8400000001</v>
      </c>
      <c r="F32" s="77">
        <v>1122740.8400000001</v>
      </c>
      <c r="G32" s="76">
        <v>1179228.1599999999</v>
      </c>
    </row>
    <row r="33" spans="1:7" ht="14.45" customHeight="1" x14ac:dyDescent="0.25">
      <c r="A33" s="40" t="s">
        <v>49</v>
      </c>
      <c r="B33" s="77">
        <v>1533000</v>
      </c>
      <c r="C33" s="77">
        <v>220000</v>
      </c>
      <c r="D33" s="76">
        <v>1753000</v>
      </c>
      <c r="E33" s="77">
        <v>139951.15</v>
      </c>
      <c r="F33" s="77">
        <v>139951.15</v>
      </c>
      <c r="G33" s="76">
        <v>1613048.85</v>
      </c>
    </row>
    <row r="34" spans="1:7" ht="14.45" customHeight="1" x14ac:dyDescent="0.25">
      <c r="A34" s="40" t="s">
        <v>50</v>
      </c>
      <c r="B34" s="77">
        <v>2609000</v>
      </c>
      <c r="C34" s="77">
        <v>-3000</v>
      </c>
      <c r="D34" s="76">
        <v>2606000</v>
      </c>
      <c r="E34" s="77">
        <v>253025</v>
      </c>
      <c r="F34" s="77">
        <v>253025</v>
      </c>
      <c r="G34" s="76">
        <v>2352975</v>
      </c>
    </row>
    <row r="35" spans="1:7" ht="14.45" customHeight="1" x14ac:dyDescent="0.25">
      <c r="A35" s="40" t="s">
        <v>51</v>
      </c>
      <c r="B35" s="77">
        <v>295000</v>
      </c>
      <c r="C35" s="77">
        <v>5000</v>
      </c>
      <c r="D35" s="76">
        <v>300000</v>
      </c>
      <c r="E35" s="77">
        <v>6826</v>
      </c>
      <c r="F35" s="77">
        <v>6144</v>
      </c>
      <c r="G35" s="76">
        <v>293174</v>
      </c>
    </row>
    <row r="36" spans="1:7" ht="14.45" customHeight="1" x14ac:dyDescent="0.25">
      <c r="A36" s="40" t="s">
        <v>52</v>
      </c>
      <c r="B36" s="77">
        <v>2950000</v>
      </c>
      <c r="C36" s="77">
        <v>395000</v>
      </c>
      <c r="D36" s="76">
        <v>3345000</v>
      </c>
      <c r="E36" s="77">
        <v>230008.06</v>
      </c>
      <c r="F36" s="77">
        <v>230008.06</v>
      </c>
      <c r="G36" s="76">
        <v>3114991.94</v>
      </c>
    </row>
    <row r="37" spans="1:7" ht="14.45" customHeight="1" x14ac:dyDescent="0.25">
      <c r="A37" s="40" t="s">
        <v>53</v>
      </c>
      <c r="B37" s="77">
        <v>14669000</v>
      </c>
      <c r="C37" s="77">
        <v>3005000</v>
      </c>
      <c r="D37" s="76">
        <v>17674000</v>
      </c>
      <c r="E37" s="77">
        <v>1999240</v>
      </c>
      <c r="F37" s="77">
        <v>1818692</v>
      </c>
      <c r="G37" s="76">
        <v>15674760</v>
      </c>
    </row>
    <row r="38" spans="1:7" x14ac:dyDescent="0.25">
      <c r="A38" s="39" t="s">
        <v>54</v>
      </c>
      <c r="B38" s="38">
        <f t="shared" ref="B38:G38" si="6">SUM(B39:B47)</f>
        <v>42568456.670000002</v>
      </c>
      <c r="C38" s="38">
        <f t="shared" si="6"/>
        <v>29760658</v>
      </c>
      <c r="D38" s="38">
        <f t="shared" si="6"/>
        <v>72329114.670000002</v>
      </c>
      <c r="E38" s="38">
        <f t="shared" si="6"/>
        <v>9420257.2599999998</v>
      </c>
      <c r="F38" s="38">
        <f t="shared" si="6"/>
        <v>9377215.25</v>
      </c>
      <c r="G38" s="38">
        <f t="shared" si="6"/>
        <v>62908857.410000004</v>
      </c>
    </row>
    <row r="39" spans="1:7" x14ac:dyDescent="0.25">
      <c r="A39" s="40" t="s">
        <v>55</v>
      </c>
      <c r="B39" s="79">
        <v>16821938</v>
      </c>
      <c r="C39" s="79">
        <v>1185658</v>
      </c>
      <c r="D39" s="78">
        <v>18007596</v>
      </c>
      <c r="E39" s="79">
        <v>5391142.5099999998</v>
      </c>
      <c r="F39" s="79">
        <v>5391142.5099999998</v>
      </c>
      <c r="G39" s="78">
        <v>12616453.49</v>
      </c>
    </row>
    <row r="40" spans="1:7" x14ac:dyDescent="0.25">
      <c r="A40" s="40" t="s">
        <v>56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f t="shared" ref="G40:G47" si="7">D40-E40</f>
        <v>0</v>
      </c>
    </row>
    <row r="41" spans="1:7" x14ac:dyDescent="0.25">
      <c r="A41" s="40" t="s">
        <v>57</v>
      </c>
      <c r="B41" s="80">
        <v>50000</v>
      </c>
      <c r="C41" s="87">
        <v>25050000</v>
      </c>
      <c r="D41" s="86">
        <v>25100000</v>
      </c>
      <c r="E41" s="36">
        <v>0</v>
      </c>
      <c r="F41" s="36">
        <v>0</v>
      </c>
      <c r="G41" s="36">
        <f t="shared" si="7"/>
        <v>25100000</v>
      </c>
    </row>
    <row r="42" spans="1:7" x14ac:dyDescent="0.25">
      <c r="A42" s="40" t="s">
        <v>58</v>
      </c>
      <c r="B42" s="80">
        <v>16945000</v>
      </c>
      <c r="C42" s="81">
        <v>3525000</v>
      </c>
      <c r="D42" s="82">
        <v>20470000</v>
      </c>
      <c r="E42" s="83">
        <v>2117148.7200000002</v>
      </c>
      <c r="F42" s="83">
        <v>2074106.71</v>
      </c>
      <c r="G42" s="82">
        <v>18352851.280000001</v>
      </c>
    </row>
    <row r="43" spans="1:7" x14ac:dyDescent="0.25">
      <c r="A43" s="40" t="s">
        <v>59</v>
      </c>
      <c r="B43" s="80">
        <v>8751518.6699999999</v>
      </c>
      <c r="C43" s="36">
        <v>0</v>
      </c>
      <c r="D43" s="84">
        <v>8751518.6699999999</v>
      </c>
      <c r="E43" s="85">
        <v>1911966.03</v>
      </c>
      <c r="F43" s="85">
        <v>1911966.03</v>
      </c>
      <c r="G43" s="84">
        <v>6839552.6399999997</v>
      </c>
    </row>
    <row r="44" spans="1:7" x14ac:dyDescent="0.25">
      <c r="A44" s="40" t="s">
        <v>60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f t="shared" si="7"/>
        <v>0</v>
      </c>
    </row>
    <row r="45" spans="1:7" x14ac:dyDescent="0.25">
      <c r="A45" s="40" t="s">
        <v>61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f t="shared" si="7"/>
        <v>0</v>
      </c>
    </row>
    <row r="46" spans="1:7" x14ac:dyDescent="0.25">
      <c r="A46" s="40" t="s">
        <v>62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f t="shared" si="7"/>
        <v>0</v>
      </c>
    </row>
    <row r="47" spans="1:7" x14ac:dyDescent="0.25">
      <c r="A47" s="40" t="s">
        <v>63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f t="shared" si="7"/>
        <v>0</v>
      </c>
    </row>
    <row r="48" spans="1:7" x14ac:dyDescent="0.25">
      <c r="A48" s="39" t="s">
        <v>64</v>
      </c>
      <c r="B48" s="38">
        <f t="shared" ref="B48:G48" si="8">SUM(B49:B57)</f>
        <v>4639085.33</v>
      </c>
      <c r="C48" s="38">
        <f t="shared" si="8"/>
        <v>14854169</v>
      </c>
      <c r="D48" s="38">
        <f t="shared" si="8"/>
        <v>19493254.329999998</v>
      </c>
      <c r="E48" s="38">
        <f t="shared" si="8"/>
        <v>246325.41999999998</v>
      </c>
      <c r="F48" s="38">
        <f t="shared" si="8"/>
        <v>246325.41999999998</v>
      </c>
      <c r="G48" s="38">
        <f t="shared" si="8"/>
        <v>19246928.91</v>
      </c>
    </row>
    <row r="49" spans="1:7" x14ac:dyDescent="0.25">
      <c r="A49" s="40" t="s">
        <v>65</v>
      </c>
      <c r="B49" s="72">
        <v>405000</v>
      </c>
      <c r="C49" s="110">
        <v>402342</v>
      </c>
      <c r="D49" s="129">
        <v>807342</v>
      </c>
      <c r="E49" s="150">
        <v>130581.34</v>
      </c>
      <c r="F49" s="168">
        <v>130581.34</v>
      </c>
      <c r="G49" s="36">
        <f>D49-E49</f>
        <v>676760.66</v>
      </c>
    </row>
    <row r="50" spans="1:7" x14ac:dyDescent="0.25">
      <c r="A50" s="40" t="s">
        <v>66</v>
      </c>
      <c r="B50" s="88">
        <v>170000</v>
      </c>
      <c r="C50" s="110">
        <v>130000</v>
      </c>
      <c r="D50" s="129">
        <v>300000</v>
      </c>
      <c r="E50" s="150">
        <v>48299</v>
      </c>
      <c r="F50" s="168">
        <v>48299</v>
      </c>
      <c r="G50" s="36">
        <f t="shared" ref="G50:G57" si="9">D50-E50</f>
        <v>251701</v>
      </c>
    </row>
    <row r="51" spans="1:7" x14ac:dyDescent="0.25">
      <c r="A51" s="40" t="s">
        <v>67</v>
      </c>
      <c r="B51" s="88">
        <v>15000</v>
      </c>
      <c r="C51" s="36">
        <v>0</v>
      </c>
      <c r="D51" s="129">
        <v>15000</v>
      </c>
      <c r="E51" s="36">
        <v>0</v>
      </c>
      <c r="F51" s="36">
        <v>0</v>
      </c>
      <c r="G51" s="36">
        <f t="shared" si="9"/>
        <v>15000</v>
      </c>
    </row>
    <row r="52" spans="1:7" x14ac:dyDescent="0.25">
      <c r="A52" s="40" t="s">
        <v>68</v>
      </c>
      <c r="B52" s="88">
        <v>2100000</v>
      </c>
      <c r="C52" s="111">
        <v>13770000</v>
      </c>
      <c r="D52" s="129">
        <v>15870000</v>
      </c>
      <c r="E52" s="36">
        <v>0</v>
      </c>
      <c r="F52" s="36">
        <v>0</v>
      </c>
      <c r="G52" s="36">
        <f t="shared" si="9"/>
        <v>15870000</v>
      </c>
    </row>
    <row r="53" spans="1:7" x14ac:dyDescent="0.25">
      <c r="A53" s="40" t="s">
        <v>69</v>
      </c>
      <c r="B53" s="36">
        <v>0</v>
      </c>
      <c r="C53" s="36">
        <v>0</v>
      </c>
      <c r="D53" s="129">
        <v>0</v>
      </c>
      <c r="E53" s="36">
        <v>0</v>
      </c>
      <c r="F53" s="36">
        <v>0</v>
      </c>
      <c r="G53" s="36">
        <f t="shared" si="9"/>
        <v>0</v>
      </c>
    </row>
    <row r="54" spans="1:7" x14ac:dyDescent="0.25">
      <c r="A54" s="40" t="s">
        <v>70</v>
      </c>
      <c r="B54" s="89">
        <v>349085.33</v>
      </c>
      <c r="C54" s="112">
        <v>51827</v>
      </c>
      <c r="D54" s="129">
        <v>400912.33</v>
      </c>
      <c r="E54" s="151">
        <v>67445.08</v>
      </c>
      <c r="F54" s="169">
        <v>67445.08</v>
      </c>
      <c r="G54" s="36">
        <f t="shared" si="9"/>
        <v>333467.25</v>
      </c>
    </row>
    <row r="55" spans="1:7" x14ac:dyDescent="0.25">
      <c r="A55" s="40" t="s">
        <v>71</v>
      </c>
      <c r="B55" s="36">
        <v>0</v>
      </c>
      <c r="C55" s="36">
        <v>0</v>
      </c>
      <c r="D55" s="129">
        <v>0</v>
      </c>
      <c r="E55" s="36">
        <v>0</v>
      </c>
      <c r="F55" s="36">
        <v>0</v>
      </c>
      <c r="G55" s="36">
        <f t="shared" si="9"/>
        <v>0</v>
      </c>
    </row>
    <row r="56" spans="1:7" x14ac:dyDescent="0.25">
      <c r="A56" s="40" t="s">
        <v>72</v>
      </c>
      <c r="B56" s="90">
        <v>1600000</v>
      </c>
      <c r="C56" s="113">
        <v>500000</v>
      </c>
      <c r="D56" s="129">
        <v>2100000</v>
      </c>
      <c r="E56" s="36">
        <v>0</v>
      </c>
      <c r="F56" s="36">
        <v>0</v>
      </c>
      <c r="G56" s="36">
        <f t="shared" si="9"/>
        <v>2100000</v>
      </c>
    </row>
    <row r="57" spans="1:7" x14ac:dyDescent="0.25">
      <c r="A57" s="40" t="s">
        <v>73</v>
      </c>
      <c r="B57" s="36">
        <v>0</v>
      </c>
      <c r="C57" s="36">
        <v>0</v>
      </c>
      <c r="D57" s="129">
        <v>0</v>
      </c>
      <c r="E57" s="36">
        <v>0</v>
      </c>
      <c r="F57" s="36">
        <v>0</v>
      </c>
      <c r="G57" s="36">
        <f t="shared" si="9"/>
        <v>0</v>
      </c>
    </row>
    <row r="58" spans="1:7" x14ac:dyDescent="0.25">
      <c r="A58" s="39" t="s">
        <v>74</v>
      </c>
      <c r="B58" s="38">
        <f t="shared" ref="B58:G58" si="10">SUM(B59:B61)</f>
        <v>20359214</v>
      </c>
      <c r="C58" s="38">
        <f t="shared" si="10"/>
        <v>11811892.789999999</v>
      </c>
      <c r="D58" s="38">
        <f t="shared" si="10"/>
        <v>32171106.789999999</v>
      </c>
      <c r="E58" s="38">
        <f t="shared" si="10"/>
        <v>22653.33</v>
      </c>
      <c r="F58" s="38">
        <f t="shared" si="10"/>
        <v>22653.33</v>
      </c>
      <c r="G58" s="38">
        <f t="shared" si="10"/>
        <v>32148453.460000001</v>
      </c>
    </row>
    <row r="59" spans="1:7" x14ac:dyDescent="0.25">
      <c r="A59" s="40" t="s">
        <v>75</v>
      </c>
      <c r="B59" s="91">
        <v>20359214</v>
      </c>
      <c r="C59" s="114">
        <v>6351892.79</v>
      </c>
      <c r="D59" s="130">
        <v>26711106.789999999</v>
      </c>
      <c r="E59" s="152">
        <v>22653.33</v>
      </c>
      <c r="F59" s="170">
        <v>22653.33</v>
      </c>
      <c r="G59" s="36">
        <f>D59-E59</f>
        <v>26688453.460000001</v>
      </c>
    </row>
    <row r="60" spans="1:7" x14ac:dyDescent="0.25">
      <c r="A60" s="40" t="s">
        <v>76</v>
      </c>
      <c r="B60" s="36">
        <v>0</v>
      </c>
      <c r="C60" s="114">
        <v>5460000</v>
      </c>
      <c r="D60" s="130">
        <v>5460000</v>
      </c>
      <c r="E60" s="36">
        <v>0</v>
      </c>
      <c r="F60" s="36">
        <v>0</v>
      </c>
      <c r="G60" s="36">
        <f t="shared" ref="G60:G61" si="11">D60-E60</f>
        <v>5460000</v>
      </c>
    </row>
    <row r="61" spans="1:7" x14ac:dyDescent="0.25">
      <c r="A61" s="40" t="s">
        <v>77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f t="shared" si="11"/>
        <v>0</v>
      </c>
    </row>
    <row r="62" spans="1:7" x14ac:dyDescent="0.25">
      <c r="A62" s="39" t="s">
        <v>78</v>
      </c>
      <c r="B62" s="38">
        <f t="shared" ref="B62:G62" si="12">SUM(B63:B67,B69:B70)</f>
        <v>0</v>
      </c>
      <c r="C62" s="38">
        <f t="shared" si="12"/>
        <v>0</v>
      </c>
      <c r="D62" s="38">
        <f t="shared" si="12"/>
        <v>0</v>
      </c>
      <c r="E62" s="38">
        <f t="shared" si="12"/>
        <v>0</v>
      </c>
      <c r="F62" s="38">
        <f t="shared" si="12"/>
        <v>0</v>
      </c>
      <c r="G62" s="38">
        <f t="shared" si="12"/>
        <v>0</v>
      </c>
    </row>
    <row r="63" spans="1:7" x14ac:dyDescent="0.25">
      <c r="A63" s="40" t="s">
        <v>79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f>D63-E63</f>
        <v>0</v>
      </c>
    </row>
    <row r="64" spans="1:7" x14ac:dyDescent="0.25">
      <c r="A64" s="40" t="s">
        <v>80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f t="shared" ref="G64:G70" si="13">D64-E64</f>
        <v>0</v>
      </c>
    </row>
    <row r="65" spans="1:7" x14ac:dyDescent="0.25">
      <c r="A65" s="40" t="s">
        <v>81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f t="shared" si="13"/>
        <v>0</v>
      </c>
    </row>
    <row r="66" spans="1:7" x14ac:dyDescent="0.25">
      <c r="A66" s="40" t="s">
        <v>82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f t="shared" si="13"/>
        <v>0</v>
      </c>
    </row>
    <row r="67" spans="1:7" x14ac:dyDescent="0.25">
      <c r="A67" s="40" t="s">
        <v>83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f t="shared" si="13"/>
        <v>0</v>
      </c>
    </row>
    <row r="68" spans="1:7" x14ac:dyDescent="0.25">
      <c r="A68" s="40" t="s">
        <v>84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f t="shared" si="13"/>
        <v>0</v>
      </c>
    </row>
    <row r="69" spans="1:7" x14ac:dyDescent="0.25">
      <c r="A69" s="40" t="s">
        <v>85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f t="shared" si="13"/>
        <v>0</v>
      </c>
    </row>
    <row r="70" spans="1:7" x14ac:dyDescent="0.25">
      <c r="A70" s="40" t="s">
        <v>86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f t="shared" si="13"/>
        <v>0</v>
      </c>
    </row>
    <row r="71" spans="1:7" x14ac:dyDescent="0.25">
      <c r="A71" s="39" t="s">
        <v>87</v>
      </c>
      <c r="B71" s="38">
        <f t="shared" ref="B71:G71" si="14">SUM(B72:B74)</f>
        <v>170000</v>
      </c>
      <c r="C71" s="38">
        <f t="shared" si="14"/>
        <v>990000</v>
      </c>
      <c r="D71" s="38">
        <f t="shared" si="14"/>
        <v>1160000</v>
      </c>
      <c r="E71" s="38">
        <f t="shared" si="14"/>
        <v>0</v>
      </c>
      <c r="F71" s="38">
        <f t="shared" si="14"/>
        <v>0</v>
      </c>
      <c r="G71" s="38">
        <f t="shared" si="14"/>
        <v>1160000</v>
      </c>
    </row>
    <row r="72" spans="1:7" x14ac:dyDescent="0.25">
      <c r="A72" s="40" t="s">
        <v>88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>D72-E72</f>
        <v>0</v>
      </c>
    </row>
    <row r="73" spans="1:7" x14ac:dyDescent="0.25">
      <c r="A73" s="40" t="s">
        <v>89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ref="G73:G74" si="15">D73-E73</f>
        <v>0</v>
      </c>
    </row>
    <row r="74" spans="1:7" x14ac:dyDescent="0.25">
      <c r="A74" s="40" t="s">
        <v>90</v>
      </c>
      <c r="B74" s="92">
        <v>170000</v>
      </c>
      <c r="C74" s="115">
        <v>990000</v>
      </c>
      <c r="D74" s="131">
        <v>1160000</v>
      </c>
      <c r="E74" s="36">
        <v>0</v>
      </c>
      <c r="F74" s="36">
        <v>0</v>
      </c>
      <c r="G74" s="36">
        <f t="shared" si="15"/>
        <v>1160000</v>
      </c>
    </row>
    <row r="75" spans="1:7" x14ac:dyDescent="0.25">
      <c r="A75" s="39" t="s">
        <v>91</v>
      </c>
      <c r="B75" s="38">
        <f t="shared" ref="B75:G75" si="16">SUM(B76:B82)</f>
        <v>0</v>
      </c>
      <c r="C75" s="38">
        <f t="shared" si="16"/>
        <v>0</v>
      </c>
      <c r="D75" s="38">
        <f t="shared" si="16"/>
        <v>0</v>
      </c>
      <c r="E75" s="38">
        <f t="shared" si="16"/>
        <v>0</v>
      </c>
      <c r="F75" s="38">
        <f t="shared" si="16"/>
        <v>0</v>
      </c>
      <c r="G75" s="38">
        <f t="shared" si="16"/>
        <v>0</v>
      </c>
    </row>
    <row r="76" spans="1:7" x14ac:dyDescent="0.25">
      <c r="A76" s="40" t="s">
        <v>92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>D76-E76</f>
        <v>0</v>
      </c>
    </row>
    <row r="77" spans="1:7" x14ac:dyDescent="0.25">
      <c r="A77" s="40" t="s">
        <v>93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ref="G77:G82" si="17">D77-E77</f>
        <v>0</v>
      </c>
    </row>
    <row r="78" spans="1:7" x14ac:dyDescent="0.25">
      <c r="A78" s="40" t="s">
        <v>94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17"/>
        <v>0</v>
      </c>
    </row>
    <row r="79" spans="1:7" x14ac:dyDescent="0.25">
      <c r="A79" s="40" t="s">
        <v>95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17"/>
        <v>0</v>
      </c>
    </row>
    <row r="80" spans="1:7" x14ac:dyDescent="0.25">
      <c r="A80" s="40" t="s">
        <v>96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17"/>
        <v>0</v>
      </c>
    </row>
    <row r="81" spans="1:7" x14ac:dyDescent="0.25">
      <c r="A81" s="40" t="s">
        <v>97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17"/>
        <v>0</v>
      </c>
    </row>
    <row r="82" spans="1:7" x14ac:dyDescent="0.25">
      <c r="A82" s="40" t="s">
        <v>98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f t="shared" si="17"/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99</v>
      </c>
      <c r="B84" s="38">
        <f t="shared" ref="B84:G84" si="18">SUM(B85,B93,B103,B113,B123,B133,B137,B146,B150)</f>
        <v>272699999.99999994</v>
      </c>
      <c r="C84" s="38">
        <f t="shared" si="18"/>
        <v>-32492425.970000003</v>
      </c>
      <c r="D84" s="38">
        <f t="shared" si="18"/>
        <v>240207574.03</v>
      </c>
      <c r="E84" s="38">
        <f t="shared" si="18"/>
        <v>24535509.200000003</v>
      </c>
      <c r="F84" s="38">
        <f t="shared" si="18"/>
        <v>23535154.059999999</v>
      </c>
      <c r="G84" s="38">
        <f t="shared" si="18"/>
        <v>215672064.83000001</v>
      </c>
    </row>
    <row r="85" spans="1:7" x14ac:dyDescent="0.25">
      <c r="A85" s="39" t="s">
        <v>26</v>
      </c>
      <c r="B85" s="38">
        <f t="shared" ref="B85:G85" si="19">SUM(B86:B92)</f>
        <v>59548893</v>
      </c>
      <c r="C85" s="38">
        <f t="shared" si="19"/>
        <v>-1800000</v>
      </c>
      <c r="D85" s="38">
        <f t="shared" si="19"/>
        <v>57748893</v>
      </c>
      <c r="E85" s="38">
        <f t="shared" si="19"/>
        <v>10728481.310000001</v>
      </c>
      <c r="F85" s="38">
        <f t="shared" si="19"/>
        <v>10485633.75</v>
      </c>
      <c r="G85" s="38">
        <f t="shared" si="19"/>
        <v>47020411.690000005</v>
      </c>
    </row>
    <row r="86" spans="1:7" x14ac:dyDescent="0.25">
      <c r="A86" s="40" t="s">
        <v>27</v>
      </c>
      <c r="B86" s="93">
        <v>43634820</v>
      </c>
      <c r="C86" s="36">
        <v>0</v>
      </c>
      <c r="D86" s="132">
        <v>43634820</v>
      </c>
      <c r="E86" s="153">
        <v>9333255.0500000007</v>
      </c>
      <c r="F86" s="171">
        <v>9328465.4900000002</v>
      </c>
      <c r="G86" s="36">
        <f>D86-E86</f>
        <v>34301564.950000003</v>
      </c>
    </row>
    <row r="87" spans="1:7" x14ac:dyDescent="0.25">
      <c r="A87" s="40" t="s">
        <v>28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f t="shared" ref="G87:G92" si="20">D87-E87</f>
        <v>0</v>
      </c>
    </row>
    <row r="88" spans="1:7" x14ac:dyDescent="0.25">
      <c r="A88" s="40" t="s">
        <v>29</v>
      </c>
      <c r="B88" s="94">
        <v>8720073</v>
      </c>
      <c r="C88" s="36">
        <v>0</v>
      </c>
      <c r="D88" s="133">
        <v>8720073</v>
      </c>
      <c r="E88" s="154">
        <v>173917.26</v>
      </c>
      <c r="F88" s="172">
        <v>41294.26</v>
      </c>
      <c r="G88" s="36">
        <f t="shared" si="20"/>
        <v>8546155.7400000002</v>
      </c>
    </row>
    <row r="89" spans="1:7" x14ac:dyDescent="0.25">
      <c r="A89" s="40" t="s">
        <v>30</v>
      </c>
      <c r="B89" s="94">
        <v>1800000</v>
      </c>
      <c r="C89" s="116">
        <v>-1800000</v>
      </c>
      <c r="D89" s="36">
        <v>0</v>
      </c>
      <c r="E89" s="36">
        <v>0</v>
      </c>
      <c r="F89" s="36">
        <v>0</v>
      </c>
      <c r="G89" s="36">
        <f t="shared" si="20"/>
        <v>0</v>
      </c>
    </row>
    <row r="90" spans="1:7" x14ac:dyDescent="0.25">
      <c r="A90" s="40" t="s">
        <v>31</v>
      </c>
      <c r="B90" s="94">
        <v>5394000</v>
      </c>
      <c r="C90" s="36">
        <v>0</v>
      </c>
      <c r="D90" s="134">
        <v>5394000</v>
      </c>
      <c r="E90" s="155">
        <v>1221309</v>
      </c>
      <c r="F90" s="173">
        <v>1115874</v>
      </c>
      <c r="G90" s="36">
        <f t="shared" si="20"/>
        <v>4172691</v>
      </c>
    </row>
    <row r="91" spans="1:7" x14ac:dyDescent="0.25">
      <c r="A91" s="40" t="s">
        <v>32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f t="shared" si="20"/>
        <v>0</v>
      </c>
    </row>
    <row r="92" spans="1:7" x14ac:dyDescent="0.25">
      <c r="A92" s="40" t="s">
        <v>33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f t="shared" si="20"/>
        <v>0</v>
      </c>
    </row>
    <row r="93" spans="1:7" x14ac:dyDescent="0.25">
      <c r="A93" s="39" t="s">
        <v>34</v>
      </c>
      <c r="B93" s="38">
        <f t="shared" ref="B93:G93" si="21">SUM(B94:B102)</f>
        <v>43476000</v>
      </c>
      <c r="C93" s="38">
        <f t="shared" si="21"/>
        <v>4266734.71</v>
      </c>
      <c r="D93" s="38">
        <f t="shared" si="21"/>
        <v>47742734.710000001</v>
      </c>
      <c r="E93" s="38">
        <f t="shared" si="21"/>
        <v>11014863.359999999</v>
      </c>
      <c r="F93" s="38">
        <f t="shared" si="21"/>
        <v>10501511.379999999</v>
      </c>
      <c r="G93" s="38">
        <f t="shared" si="21"/>
        <v>36727871.350000001</v>
      </c>
    </row>
    <row r="94" spans="1:7" x14ac:dyDescent="0.25">
      <c r="A94" s="40" t="s">
        <v>35</v>
      </c>
      <c r="B94" s="95">
        <v>66000</v>
      </c>
      <c r="C94" s="117">
        <v>24000</v>
      </c>
      <c r="D94" s="135">
        <v>90000</v>
      </c>
      <c r="E94" s="156">
        <v>14384</v>
      </c>
      <c r="F94" s="174">
        <v>14384</v>
      </c>
      <c r="G94" s="36">
        <f>D94-E94</f>
        <v>75616</v>
      </c>
    </row>
    <row r="95" spans="1:7" x14ac:dyDescent="0.25">
      <c r="A95" s="40" t="s">
        <v>36</v>
      </c>
      <c r="B95" s="95">
        <v>462000</v>
      </c>
      <c r="C95" s="36">
        <v>0</v>
      </c>
      <c r="D95" s="135">
        <v>462000</v>
      </c>
      <c r="E95" s="156">
        <v>31620.09</v>
      </c>
      <c r="F95" s="174">
        <v>31620.09</v>
      </c>
      <c r="G95" s="36">
        <f t="shared" ref="G95:G102" si="22">D95-E95</f>
        <v>430379.91</v>
      </c>
    </row>
    <row r="96" spans="1:7" x14ac:dyDescent="0.25">
      <c r="A96" s="40" t="s">
        <v>37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f t="shared" si="22"/>
        <v>0</v>
      </c>
    </row>
    <row r="97" spans="1:7" x14ac:dyDescent="0.25">
      <c r="A97" s="40" t="s">
        <v>38</v>
      </c>
      <c r="B97" s="96">
        <v>27902000</v>
      </c>
      <c r="C97" s="118">
        <v>375000</v>
      </c>
      <c r="D97" s="136">
        <v>28277000</v>
      </c>
      <c r="E97" s="157">
        <v>7048517.6200000001</v>
      </c>
      <c r="F97" s="175">
        <v>6902357.6200000001</v>
      </c>
      <c r="G97" s="36">
        <f t="shared" si="22"/>
        <v>21228482.379999999</v>
      </c>
    </row>
    <row r="98" spans="1:7" x14ac:dyDescent="0.25">
      <c r="A98" s="42" t="s">
        <v>39</v>
      </c>
      <c r="B98" s="96">
        <v>114000</v>
      </c>
      <c r="C98" s="118">
        <v>5000</v>
      </c>
      <c r="D98" s="136">
        <v>119000</v>
      </c>
      <c r="E98" s="157">
        <v>7025</v>
      </c>
      <c r="F98" s="175">
        <v>7025</v>
      </c>
      <c r="G98" s="36">
        <f t="shared" si="22"/>
        <v>111975</v>
      </c>
    </row>
    <row r="99" spans="1:7" x14ac:dyDescent="0.25">
      <c r="A99" s="40" t="s">
        <v>40</v>
      </c>
      <c r="B99" s="96">
        <v>12045000</v>
      </c>
      <c r="C99" s="118">
        <v>2000000</v>
      </c>
      <c r="D99" s="136">
        <v>14045000</v>
      </c>
      <c r="E99" s="157">
        <v>3163670.98</v>
      </c>
      <c r="F99" s="175">
        <v>3081257.65</v>
      </c>
      <c r="G99" s="36">
        <f t="shared" si="22"/>
        <v>10881329.02</v>
      </c>
    </row>
    <row r="100" spans="1:7" x14ac:dyDescent="0.25">
      <c r="A100" s="40" t="s">
        <v>41</v>
      </c>
      <c r="B100" s="96">
        <v>207000</v>
      </c>
      <c r="C100" s="118">
        <v>338093.11</v>
      </c>
      <c r="D100" s="136">
        <v>545093.11</v>
      </c>
      <c r="E100" s="36">
        <v>0</v>
      </c>
      <c r="F100" s="36">
        <v>0</v>
      </c>
      <c r="G100" s="36">
        <f t="shared" si="22"/>
        <v>545093.11</v>
      </c>
    </row>
    <row r="101" spans="1:7" x14ac:dyDescent="0.25">
      <c r="A101" s="40" t="s">
        <v>42</v>
      </c>
      <c r="B101" s="96">
        <v>50000</v>
      </c>
      <c r="C101" s="118">
        <v>100000</v>
      </c>
      <c r="D101" s="136">
        <v>150000</v>
      </c>
      <c r="E101" s="36">
        <v>0</v>
      </c>
      <c r="F101" s="36">
        <v>0</v>
      </c>
      <c r="G101" s="36">
        <f t="shared" si="22"/>
        <v>150000</v>
      </c>
    </row>
    <row r="102" spans="1:7" x14ac:dyDescent="0.25">
      <c r="A102" s="40" t="s">
        <v>43</v>
      </c>
      <c r="B102" s="96">
        <v>2630000</v>
      </c>
      <c r="C102" s="118">
        <v>1424641.6</v>
      </c>
      <c r="D102" s="136">
        <v>4054641.6</v>
      </c>
      <c r="E102" s="158">
        <v>749645.67</v>
      </c>
      <c r="F102" s="176">
        <v>464867.02</v>
      </c>
      <c r="G102" s="36">
        <f t="shared" si="22"/>
        <v>3304995.93</v>
      </c>
    </row>
    <row r="103" spans="1:7" x14ac:dyDescent="0.25">
      <c r="A103" s="39" t="s">
        <v>44</v>
      </c>
      <c r="B103" s="38">
        <f t="shared" ref="B103:G103" si="23">SUM(B104:B112)</f>
        <v>4940698.16</v>
      </c>
      <c r="C103" s="38">
        <f t="shared" si="23"/>
        <v>1754614.38</v>
      </c>
      <c r="D103" s="38">
        <f t="shared" si="23"/>
        <v>6695312.54</v>
      </c>
      <c r="E103" s="38">
        <f t="shared" si="23"/>
        <v>1446645.55</v>
      </c>
      <c r="F103" s="38">
        <f t="shared" si="23"/>
        <v>1202489.95</v>
      </c>
      <c r="G103" s="38">
        <f t="shared" si="23"/>
        <v>5248666.99</v>
      </c>
    </row>
    <row r="104" spans="1:7" x14ac:dyDescent="0.25">
      <c r="A104" s="40" t="s">
        <v>45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f>D104-E104</f>
        <v>0</v>
      </c>
    </row>
    <row r="105" spans="1:7" x14ac:dyDescent="0.25">
      <c r="A105" s="40" t="s">
        <v>46</v>
      </c>
      <c r="B105" s="97">
        <v>60000</v>
      </c>
      <c r="C105" s="36">
        <v>0</v>
      </c>
      <c r="D105" s="137">
        <v>60000</v>
      </c>
      <c r="E105" s="36">
        <v>0</v>
      </c>
      <c r="F105" s="36">
        <v>0</v>
      </c>
      <c r="G105" s="36">
        <f t="shared" ref="G105:G112" si="24">D105-E105</f>
        <v>60000</v>
      </c>
    </row>
    <row r="106" spans="1:7" x14ac:dyDescent="0.25">
      <c r="A106" s="40" t="s">
        <v>47</v>
      </c>
      <c r="B106" s="97">
        <v>2640000</v>
      </c>
      <c r="C106" s="119">
        <v>548614.38</v>
      </c>
      <c r="D106" s="137">
        <v>3188614.38</v>
      </c>
      <c r="E106" s="159">
        <v>152180</v>
      </c>
      <c r="F106" s="177">
        <v>152180</v>
      </c>
      <c r="G106" s="36">
        <f t="shared" si="24"/>
        <v>3036434.38</v>
      </c>
    </row>
    <row r="107" spans="1:7" x14ac:dyDescent="0.25">
      <c r="A107" s="40" t="s">
        <v>48</v>
      </c>
      <c r="B107" s="97">
        <v>1300000</v>
      </c>
      <c r="C107" s="36">
        <v>0</v>
      </c>
      <c r="D107" s="137">
        <v>1300000</v>
      </c>
      <c r="E107" s="159">
        <v>770660.64</v>
      </c>
      <c r="F107" s="177">
        <v>770660.64</v>
      </c>
      <c r="G107" s="36">
        <f t="shared" si="24"/>
        <v>529339.36</v>
      </c>
    </row>
    <row r="108" spans="1:7" x14ac:dyDescent="0.25">
      <c r="A108" s="40" t="s">
        <v>49</v>
      </c>
      <c r="B108" s="97">
        <v>854698.16</v>
      </c>
      <c r="C108" s="120">
        <v>1176000</v>
      </c>
      <c r="D108" s="137">
        <v>2030698.1600000001</v>
      </c>
      <c r="E108" s="159">
        <v>522728.91</v>
      </c>
      <c r="F108" s="177">
        <v>278573.31</v>
      </c>
      <c r="G108" s="36">
        <f t="shared" si="24"/>
        <v>1507969.2500000002</v>
      </c>
    </row>
    <row r="109" spans="1:7" x14ac:dyDescent="0.25">
      <c r="A109" s="40" t="s">
        <v>50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f t="shared" si="24"/>
        <v>0</v>
      </c>
    </row>
    <row r="110" spans="1:7" x14ac:dyDescent="0.25">
      <c r="A110" s="40" t="s">
        <v>51</v>
      </c>
      <c r="B110" s="98">
        <v>36000</v>
      </c>
      <c r="C110" s="36">
        <v>0</v>
      </c>
      <c r="D110" s="138">
        <v>36000</v>
      </c>
      <c r="E110" s="160">
        <v>1076</v>
      </c>
      <c r="F110" s="178">
        <v>1076</v>
      </c>
      <c r="G110" s="36">
        <f t="shared" si="24"/>
        <v>34924</v>
      </c>
    </row>
    <row r="111" spans="1:7" x14ac:dyDescent="0.25">
      <c r="A111" s="40" t="s">
        <v>52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f t="shared" si="24"/>
        <v>0</v>
      </c>
    </row>
    <row r="112" spans="1:7" x14ac:dyDescent="0.25">
      <c r="A112" s="40" t="s">
        <v>53</v>
      </c>
      <c r="B112" s="99">
        <v>50000</v>
      </c>
      <c r="C112" s="121">
        <v>30000</v>
      </c>
      <c r="D112" s="139">
        <v>80000</v>
      </c>
      <c r="E112" s="36">
        <v>0</v>
      </c>
      <c r="F112" s="36">
        <v>0</v>
      </c>
      <c r="G112" s="36">
        <f t="shared" si="24"/>
        <v>80000</v>
      </c>
    </row>
    <row r="113" spans="1:7" x14ac:dyDescent="0.25">
      <c r="A113" s="39" t="s">
        <v>54</v>
      </c>
      <c r="B113" s="38">
        <f t="shared" ref="B113:G113" si="25">SUM(B114:B122)</f>
        <v>5350000</v>
      </c>
      <c r="C113" s="38">
        <f t="shared" si="25"/>
        <v>9450000</v>
      </c>
      <c r="D113" s="38">
        <f t="shared" si="25"/>
        <v>14800000</v>
      </c>
      <c r="E113" s="38">
        <f t="shared" si="25"/>
        <v>0</v>
      </c>
      <c r="F113" s="38">
        <f t="shared" si="25"/>
        <v>0</v>
      </c>
      <c r="G113" s="38">
        <f t="shared" si="25"/>
        <v>14800000</v>
      </c>
    </row>
    <row r="114" spans="1:7" x14ac:dyDescent="0.25">
      <c r="A114" s="40" t="s">
        <v>55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f>D114-E114</f>
        <v>0</v>
      </c>
    </row>
    <row r="115" spans="1:7" x14ac:dyDescent="0.25">
      <c r="A115" s="40" t="s">
        <v>56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f t="shared" ref="G115:G122" si="26">D115-E115</f>
        <v>0</v>
      </c>
    </row>
    <row r="116" spans="1:7" x14ac:dyDescent="0.25">
      <c r="A116" s="40" t="s">
        <v>57</v>
      </c>
      <c r="B116" s="36">
        <v>0</v>
      </c>
      <c r="C116" s="122">
        <v>9450000</v>
      </c>
      <c r="D116" s="140">
        <v>9450000</v>
      </c>
      <c r="E116" s="36">
        <v>0</v>
      </c>
      <c r="F116" s="36">
        <v>0</v>
      </c>
      <c r="G116" s="36">
        <f t="shared" si="26"/>
        <v>9450000</v>
      </c>
    </row>
    <row r="117" spans="1:7" x14ac:dyDescent="0.25">
      <c r="A117" s="40" t="s">
        <v>58</v>
      </c>
      <c r="B117" s="100">
        <v>5350000</v>
      </c>
      <c r="C117" s="36">
        <v>0</v>
      </c>
      <c r="D117" s="140">
        <v>5350000</v>
      </c>
      <c r="E117" s="36">
        <v>0</v>
      </c>
      <c r="F117" s="36">
        <v>0</v>
      </c>
      <c r="G117" s="36">
        <f t="shared" si="26"/>
        <v>5350000</v>
      </c>
    </row>
    <row r="118" spans="1:7" x14ac:dyDescent="0.25">
      <c r="A118" s="40" t="s">
        <v>59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f t="shared" si="26"/>
        <v>0</v>
      </c>
    </row>
    <row r="119" spans="1:7" x14ac:dyDescent="0.25">
      <c r="A119" s="40" t="s">
        <v>60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26"/>
        <v>0</v>
      </c>
    </row>
    <row r="120" spans="1:7" x14ac:dyDescent="0.25">
      <c r="A120" s="40" t="s">
        <v>61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26"/>
        <v>0</v>
      </c>
    </row>
    <row r="121" spans="1:7" x14ac:dyDescent="0.25">
      <c r="A121" s="40" t="s">
        <v>62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f t="shared" si="26"/>
        <v>0</v>
      </c>
    </row>
    <row r="122" spans="1:7" x14ac:dyDescent="0.25">
      <c r="A122" s="40" t="s">
        <v>63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f t="shared" si="26"/>
        <v>0</v>
      </c>
    </row>
    <row r="123" spans="1:7" x14ac:dyDescent="0.25">
      <c r="A123" s="39" t="s">
        <v>64</v>
      </c>
      <c r="B123" s="38">
        <f t="shared" ref="B123:G123" si="27">SUM(B124:B132)</f>
        <v>243000</v>
      </c>
      <c r="C123" s="38">
        <f t="shared" si="27"/>
        <v>1003263</v>
      </c>
      <c r="D123" s="38">
        <f t="shared" si="27"/>
        <v>1246263</v>
      </c>
      <c r="E123" s="38">
        <f t="shared" si="27"/>
        <v>5692</v>
      </c>
      <c r="F123" s="38">
        <f t="shared" si="27"/>
        <v>5692</v>
      </c>
      <c r="G123" s="38">
        <f t="shared" si="27"/>
        <v>1240571</v>
      </c>
    </row>
    <row r="124" spans="1:7" x14ac:dyDescent="0.25">
      <c r="A124" s="40" t="s">
        <v>65</v>
      </c>
      <c r="B124" s="101">
        <v>100000</v>
      </c>
      <c r="C124" s="36">
        <v>0</v>
      </c>
      <c r="D124" s="141">
        <v>100000</v>
      </c>
      <c r="E124" s="161">
        <v>5692</v>
      </c>
      <c r="F124" s="179">
        <v>5692</v>
      </c>
      <c r="G124" s="36">
        <f>D124-E124</f>
        <v>94308</v>
      </c>
    </row>
    <row r="125" spans="1:7" x14ac:dyDescent="0.25">
      <c r="A125" s="40" t="s">
        <v>66</v>
      </c>
      <c r="B125" s="101">
        <v>15000</v>
      </c>
      <c r="C125" s="36">
        <v>0</v>
      </c>
      <c r="D125" s="141">
        <v>15000</v>
      </c>
      <c r="E125" s="36">
        <v>0</v>
      </c>
      <c r="F125" s="36">
        <v>0</v>
      </c>
      <c r="G125" s="36">
        <f t="shared" ref="G125:G132" si="28">D125-E125</f>
        <v>15000</v>
      </c>
    </row>
    <row r="126" spans="1:7" x14ac:dyDescent="0.25">
      <c r="A126" s="40" t="s">
        <v>67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f t="shared" si="28"/>
        <v>0</v>
      </c>
    </row>
    <row r="127" spans="1:7" x14ac:dyDescent="0.25">
      <c r="A127" s="40" t="s">
        <v>68</v>
      </c>
      <c r="B127" s="102">
        <v>18000</v>
      </c>
      <c r="C127" s="123">
        <v>888000</v>
      </c>
      <c r="D127" s="142">
        <v>906000</v>
      </c>
      <c r="E127" s="36">
        <v>0</v>
      </c>
      <c r="F127" s="36">
        <v>0</v>
      </c>
      <c r="G127" s="36">
        <f t="shared" si="28"/>
        <v>906000</v>
      </c>
    </row>
    <row r="128" spans="1:7" x14ac:dyDescent="0.25">
      <c r="A128" s="40" t="s">
        <v>69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f t="shared" si="28"/>
        <v>0</v>
      </c>
    </row>
    <row r="129" spans="1:7" x14ac:dyDescent="0.25">
      <c r="A129" s="40" t="s">
        <v>70</v>
      </c>
      <c r="B129" s="103">
        <v>110000</v>
      </c>
      <c r="C129" s="124">
        <v>115263</v>
      </c>
      <c r="D129" s="143">
        <v>225263</v>
      </c>
      <c r="E129" s="36">
        <v>0</v>
      </c>
      <c r="F129" s="36">
        <v>0</v>
      </c>
      <c r="G129" s="36">
        <f t="shared" si="28"/>
        <v>225263</v>
      </c>
    </row>
    <row r="130" spans="1:7" x14ac:dyDescent="0.25">
      <c r="A130" s="40" t="s">
        <v>71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f t="shared" si="28"/>
        <v>0</v>
      </c>
    </row>
    <row r="131" spans="1:7" x14ac:dyDescent="0.25">
      <c r="A131" s="40" t="s">
        <v>72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f t="shared" si="28"/>
        <v>0</v>
      </c>
    </row>
    <row r="132" spans="1:7" x14ac:dyDescent="0.25">
      <c r="A132" s="40" t="s">
        <v>73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f t="shared" si="28"/>
        <v>0</v>
      </c>
    </row>
    <row r="133" spans="1:7" x14ac:dyDescent="0.25">
      <c r="A133" s="39" t="s">
        <v>74</v>
      </c>
      <c r="B133" s="38">
        <f t="shared" ref="B133:G133" si="29">SUM(B134:B136)</f>
        <v>156534266</v>
      </c>
      <c r="C133" s="38">
        <f t="shared" si="29"/>
        <v>-47167038.060000002</v>
      </c>
      <c r="D133" s="38">
        <f t="shared" si="29"/>
        <v>109367227.94</v>
      </c>
      <c r="E133" s="38">
        <f t="shared" si="29"/>
        <v>697183.36</v>
      </c>
      <c r="F133" s="38">
        <f t="shared" si="29"/>
        <v>697183.36</v>
      </c>
      <c r="G133" s="38">
        <f t="shared" si="29"/>
        <v>108670044.58</v>
      </c>
    </row>
    <row r="134" spans="1:7" x14ac:dyDescent="0.25">
      <c r="A134" s="40" t="s">
        <v>75</v>
      </c>
      <c r="B134" s="104">
        <v>156534266</v>
      </c>
      <c r="C134" s="125">
        <v>-47167038.060000002</v>
      </c>
      <c r="D134" s="144">
        <v>109367227.94</v>
      </c>
      <c r="E134" s="162">
        <v>697183.36</v>
      </c>
      <c r="F134" s="180">
        <v>697183.36</v>
      </c>
      <c r="G134" s="36">
        <f>D134-E134</f>
        <v>108670044.58</v>
      </c>
    </row>
    <row r="135" spans="1:7" x14ac:dyDescent="0.25">
      <c r="A135" s="40" t="s">
        <v>76</v>
      </c>
      <c r="B135" s="36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f t="shared" ref="G135:G136" si="30">D135-E135</f>
        <v>0</v>
      </c>
    </row>
    <row r="136" spans="1:7" x14ac:dyDescent="0.25">
      <c r="A136" s="40" t="s">
        <v>77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f t="shared" si="30"/>
        <v>0</v>
      </c>
    </row>
    <row r="137" spans="1:7" x14ac:dyDescent="0.25">
      <c r="A137" s="39" t="s">
        <v>78</v>
      </c>
      <c r="B137" s="38">
        <f t="shared" ref="B137:G137" si="31">SUM(B138:B142,B144:B145)</f>
        <v>0</v>
      </c>
      <c r="C137" s="38">
        <f t="shared" si="31"/>
        <v>0</v>
      </c>
      <c r="D137" s="38">
        <f t="shared" si="31"/>
        <v>0</v>
      </c>
      <c r="E137" s="38">
        <f t="shared" si="31"/>
        <v>0</v>
      </c>
      <c r="F137" s="38">
        <f t="shared" si="31"/>
        <v>0</v>
      </c>
      <c r="G137" s="38">
        <f t="shared" si="31"/>
        <v>0</v>
      </c>
    </row>
    <row r="138" spans="1:7" x14ac:dyDescent="0.25">
      <c r="A138" s="40" t="s">
        <v>79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>D138-E138</f>
        <v>0</v>
      </c>
    </row>
    <row r="139" spans="1:7" x14ac:dyDescent="0.25">
      <c r="A139" s="40" t="s">
        <v>80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ref="G139:G145" si="32">D139-E139</f>
        <v>0</v>
      </c>
    </row>
    <row r="140" spans="1:7" x14ac:dyDescent="0.25">
      <c r="A140" s="40" t="s">
        <v>81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32"/>
        <v>0</v>
      </c>
    </row>
    <row r="141" spans="1:7" x14ac:dyDescent="0.25">
      <c r="A141" s="40" t="s">
        <v>82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32"/>
        <v>0</v>
      </c>
    </row>
    <row r="142" spans="1:7" x14ac:dyDescent="0.25">
      <c r="A142" s="40" t="s">
        <v>83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f t="shared" si="32"/>
        <v>0</v>
      </c>
    </row>
    <row r="143" spans="1:7" x14ac:dyDescent="0.25">
      <c r="A143" s="40" t="s">
        <v>84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f t="shared" si="32"/>
        <v>0</v>
      </c>
    </row>
    <row r="144" spans="1:7" x14ac:dyDescent="0.25">
      <c r="A144" s="40" t="s">
        <v>85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32"/>
        <v>0</v>
      </c>
    </row>
    <row r="145" spans="1:7" x14ac:dyDescent="0.25">
      <c r="A145" s="40" t="s">
        <v>86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f t="shared" si="32"/>
        <v>0</v>
      </c>
    </row>
    <row r="146" spans="1:7" x14ac:dyDescent="0.25">
      <c r="A146" s="39" t="s">
        <v>87</v>
      </c>
      <c r="B146" s="38">
        <f t="shared" ref="B146:G146" si="33">SUM(B147:B149)</f>
        <v>0</v>
      </c>
      <c r="C146" s="38">
        <f t="shared" si="33"/>
        <v>0</v>
      </c>
      <c r="D146" s="38">
        <f t="shared" si="33"/>
        <v>0</v>
      </c>
      <c r="E146" s="38">
        <f t="shared" si="33"/>
        <v>0</v>
      </c>
      <c r="F146" s="38">
        <f t="shared" si="33"/>
        <v>0</v>
      </c>
      <c r="G146" s="38">
        <f t="shared" si="33"/>
        <v>0</v>
      </c>
    </row>
    <row r="147" spans="1:7" x14ac:dyDescent="0.25">
      <c r="A147" s="40" t="s">
        <v>88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>D147-E147</f>
        <v>0</v>
      </c>
    </row>
    <row r="148" spans="1:7" x14ac:dyDescent="0.25">
      <c r="A148" s="40" t="s">
        <v>89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ref="G148:G149" si="34">D148-E148</f>
        <v>0</v>
      </c>
    </row>
    <row r="149" spans="1:7" x14ac:dyDescent="0.25">
      <c r="A149" s="40" t="s">
        <v>90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f t="shared" si="34"/>
        <v>0</v>
      </c>
    </row>
    <row r="150" spans="1:7" x14ac:dyDescent="0.25">
      <c r="A150" s="39" t="s">
        <v>91</v>
      </c>
      <c r="B150" s="38">
        <f t="shared" ref="B150:G150" si="35">SUM(B151:B157)</f>
        <v>2607142.84</v>
      </c>
      <c r="C150" s="38">
        <f t="shared" si="35"/>
        <v>0</v>
      </c>
      <c r="D150" s="38">
        <f t="shared" si="35"/>
        <v>2607142.84</v>
      </c>
      <c r="E150" s="38">
        <f t="shared" si="35"/>
        <v>642643.62</v>
      </c>
      <c r="F150" s="38">
        <f t="shared" si="35"/>
        <v>642643.62</v>
      </c>
      <c r="G150" s="38">
        <f t="shared" si="35"/>
        <v>1964499.2200000002</v>
      </c>
    </row>
    <row r="151" spans="1:7" x14ac:dyDescent="0.25">
      <c r="A151" s="40" t="s">
        <v>92</v>
      </c>
      <c r="B151" s="105">
        <v>1607142.84</v>
      </c>
      <c r="C151" s="36">
        <v>0</v>
      </c>
      <c r="D151" s="145">
        <v>1607142.84</v>
      </c>
      <c r="E151" s="163">
        <v>401785.71</v>
      </c>
      <c r="F151" s="181">
        <v>401785.71</v>
      </c>
      <c r="G151" s="36">
        <f>D151-E151</f>
        <v>1205357.1300000001</v>
      </c>
    </row>
    <row r="152" spans="1:7" x14ac:dyDescent="0.25">
      <c r="A152" s="40" t="s">
        <v>93</v>
      </c>
      <c r="B152" s="105">
        <v>1000000</v>
      </c>
      <c r="C152" s="36">
        <v>0</v>
      </c>
      <c r="D152" s="145">
        <v>1000000</v>
      </c>
      <c r="E152" s="163">
        <v>240857.91</v>
      </c>
      <c r="F152" s="181">
        <v>240857.91</v>
      </c>
      <c r="G152" s="36">
        <f t="shared" ref="G152:G157" si="36">D152-E152</f>
        <v>759142.09</v>
      </c>
    </row>
    <row r="153" spans="1:7" x14ac:dyDescent="0.25">
      <c r="A153" s="40" t="s">
        <v>94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36"/>
        <v>0</v>
      </c>
    </row>
    <row r="154" spans="1:7" x14ac:dyDescent="0.25">
      <c r="A154" s="42" t="s">
        <v>95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36"/>
        <v>0</v>
      </c>
    </row>
    <row r="155" spans="1:7" x14ac:dyDescent="0.25">
      <c r="A155" s="40" t="s">
        <v>96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36"/>
        <v>0</v>
      </c>
    </row>
    <row r="156" spans="1:7" x14ac:dyDescent="0.25">
      <c r="A156" s="40" t="s">
        <v>97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36"/>
        <v>0</v>
      </c>
    </row>
    <row r="157" spans="1:7" x14ac:dyDescent="0.25">
      <c r="A157" s="40" t="s">
        <v>98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36"/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100</v>
      </c>
      <c r="B159" s="45">
        <f t="shared" ref="B159:G159" si="37">B9+B84</f>
        <v>525000000</v>
      </c>
      <c r="C159" s="45">
        <f t="shared" si="37"/>
        <v>35678302.460000008</v>
      </c>
      <c r="D159" s="45">
        <f t="shared" si="37"/>
        <v>560678302.46000004</v>
      </c>
      <c r="E159" s="45">
        <f t="shared" si="37"/>
        <v>68853777.810000002</v>
      </c>
      <c r="F159" s="45">
        <f t="shared" si="37"/>
        <v>66692212.989999995</v>
      </c>
      <c r="G159" s="45">
        <f t="shared" si="37"/>
        <v>491824524.64999998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6:G26 B18:F18 B28:F28 B40:G40 B38:F38 B53:C53 B48:F48 B61:G61 B58:F58 B63:G70 B62:F62 B71:F73 B96:F96 B93:C93 E93:F93 B16:G17 C11 C21 G27 B44:G47 E41:G41 C43 C51 B55:C55 G54 B57:C57 E56:G56 G59 B75:F85 E74:F74 B87:F87 C86 B91:F92 C88 C95 B104:F104 E100:F101 B109:F109 C105 B111:F111 C110 B113:F115 E112:F112 B118:F123 C117 B126:F126 C124:C125 B128:F128 E127:F127 B130:F133 E129:F129 B135:F150 B153:F159 C151:C152 C13:C15 G12 G19:G20 G22:G25 G49:G50 E52:G52 B60 E60:G60 C90 D89:F89 C107 B116 E116:F116 G11 G13:G15 E21:G21 E53:G53 E51:G51 E55:G55 E57:G57 E105:F105 B103:C103 E103:F103 E117:F117 E125:F125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89" t="s">
        <v>101</v>
      </c>
      <c r="B1" s="189"/>
      <c r="C1" s="189"/>
      <c r="D1" s="189"/>
      <c r="E1" s="189"/>
      <c r="F1" s="189"/>
      <c r="G1" s="189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102</v>
      </c>
      <c r="B3" s="65"/>
      <c r="C3" s="65"/>
      <c r="D3" s="65"/>
      <c r="E3" s="65"/>
      <c r="F3" s="65"/>
      <c r="G3" s="66"/>
    </row>
    <row r="4" spans="1:7" x14ac:dyDescent="0.25">
      <c r="A4" s="64" t="s">
        <v>1</v>
      </c>
      <c r="B4" s="65"/>
      <c r="C4" s="65"/>
      <c r="D4" s="65"/>
      <c r="E4" s="65"/>
      <c r="F4" s="65"/>
      <c r="G4" s="66"/>
    </row>
    <row r="5" spans="1:7" x14ac:dyDescent="0.25">
      <c r="A5" s="64" t="s">
        <v>103</v>
      </c>
      <c r="B5" s="65"/>
      <c r="C5" s="65"/>
      <c r="D5" s="65"/>
      <c r="E5" s="65"/>
      <c r="F5" s="65"/>
      <c r="G5" s="66"/>
    </row>
    <row r="6" spans="1:7" x14ac:dyDescent="0.25">
      <c r="A6" s="187" t="s">
        <v>104</v>
      </c>
      <c r="B6" s="10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31" t="s">
        <v>105</v>
      </c>
      <c r="C7" s="188"/>
      <c r="D7" s="188"/>
      <c r="E7" s="188"/>
      <c r="F7" s="188"/>
      <c r="G7" s="188"/>
    </row>
    <row r="8" spans="1:7" ht="30" x14ac:dyDescent="0.25">
      <c r="A8" s="32" t="s">
        <v>106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110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9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10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112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116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117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118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119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120</v>
      </c>
      <c r="B1" s="190"/>
      <c r="C1" s="190"/>
      <c r="D1" s="190"/>
      <c r="E1" s="190"/>
      <c r="F1" s="190"/>
      <c r="G1" s="19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121</v>
      </c>
      <c r="B3" s="48"/>
      <c r="C3" s="48"/>
      <c r="D3" s="48"/>
      <c r="E3" s="48"/>
      <c r="F3" s="48"/>
      <c r="G3" s="49"/>
    </row>
    <row r="4" spans="1:7" x14ac:dyDescent="0.25">
      <c r="A4" s="47" t="s">
        <v>1</v>
      </c>
      <c r="B4" s="48"/>
      <c r="C4" s="48"/>
      <c r="D4" s="48"/>
      <c r="E4" s="48"/>
      <c r="F4" s="48"/>
      <c r="G4" s="49"/>
    </row>
    <row r="5" spans="1:7" x14ac:dyDescent="0.25">
      <c r="A5" s="47" t="s">
        <v>103</v>
      </c>
      <c r="B5" s="48"/>
      <c r="C5" s="48"/>
      <c r="D5" s="48"/>
      <c r="E5" s="48"/>
      <c r="F5" s="48"/>
      <c r="G5" s="49"/>
    </row>
    <row r="6" spans="1:7" x14ac:dyDescent="0.25">
      <c r="A6" s="191" t="s">
        <v>122</v>
      </c>
      <c r="B6" s="10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11" t="s">
        <v>105</v>
      </c>
      <c r="C7" s="188"/>
      <c r="D7" s="188"/>
      <c r="E7" s="188"/>
      <c r="F7" s="188"/>
      <c r="G7" s="188"/>
    </row>
    <row r="8" spans="1:7" x14ac:dyDescent="0.25">
      <c r="A8" s="5" t="s">
        <v>123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126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133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130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132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135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136</v>
      </c>
      <c r="B1" s="190"/>
      <c r="C1" s="190"/>
      <c r="D1" s="190"/>
      <c r="E1" s="190"/>
      <c r="F1" s="190"/>
      <c r="G1" s="19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137</v>
      </c>
      <c r="B3" s="48"/>
      <c r="C3" s="48"/>
      <c r="D3" s="48"/>
      <c r="E3" s="48"/>
      <c r="F3" s="48"/>
      <c r="G3" s="49"/>
    </row>
    <row r="4" spans="1:7" x14ac:dyDescent="0.25">
      <c r="A4" s="50" t="s">
        <v>1</v>
      </c>
      <c r="B4" s="51"/>
      <c r="C4" s="51"/>
      <c r="D4" s="51"/>
      <c r="E4" s="51"/>
      <c r="F4" s="51"/>
      <c r="G4" s="52"/>
    </row>
    <row r="5" spans="1:7" x14ac:dyDescent="0.25">
      <c r="A5" s="194" t="s">
        <v>104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10">
        <f>+F5+1</f>
        <v>2022</v>
      </c>
    </row>
    <row r="6" spans="1:7" ht="32.25" x14ac:dyDescent="0.25">
      <c r="A6" s="183"/>
      <c r="B6" s="196"/>
      <c r="C6" s="196"/>
      <c r="D6" s="196"/>
      <c r="E6" s="196"/>
      <c r="F6" s="196"/>
      <c r="G6" s="11" t="s">
        <v>138</v>
      </c>
    </row>
    <row r="7" spans="1:7" x14ac:dyDescent="0.25">
      <c r="A7" s="23" t="s">
        <v>106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140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142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149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150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112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116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13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156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118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158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93" t="s">
        <v>159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160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161</v>
      </c>
      <c r="B1" s="190"/>
      <c r="C1" s="190"/>
      <c r="D1" s="190"/>
      <c r="E1" s="190"/>
      <c r="F1" s="190"/>
      <c r="G1" s="19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162</v>
      </c>
      <c r="B3" s="48"/>
      <c r="C3" s="48"/>
      <c r="D3" s="48"/>
      <c r="E3" s="48"/>
      <c r="F3" s="48"/>
      <c r="G3" s="49"/>
    </row>
    <row r="4" spans="1:7" x14ac:dyDescent="0.25">
      <c r="A4" s="50" t="s">
        <v>1</v>
      </c>
      <c r="B4" s="51"/>
      <c r="C4" s="51"/>
      <c r="D4" s="51"/>
      <c r="E4" s="51"/>
      <c r="F4" s="51"/>
      <c r="G4" s="52"/>
    </row>
    <row r="5" spans="1:7" x14ac:dyDescent="0.25">
      <c r="A5" s="197" t="s">
        <v>122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10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11" t="s">
        <v>163</v>
      </c>
    </row>
    <row r="7" spans="1:7" x14ac:dyDescent="0.25">
      <c r="A7" s="5" t="s">
        <v>123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124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130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133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127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130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164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93" t="s">
        <v>159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160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99" t="s">
        <v>165</v>
      </c>
      <c r="B1" s="199"/>
      <c r="C1" s="199"/>
      <c r="D1" s="199"/>
      <c r="E1" s="199"/>
      <c r="F1" s="199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166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167</v>
      </c>
      <c r="C4" s="54" t="s">
        <v>168</v>
      </c>
      <c r="D4" s="54" t="s">
        <v>169</v>
      </c>
      <c r="E4" s="54" t="s">
        <v>170</v>
      </c>
      <c r="F4" s="54" t="s">
        <v>171</v>
      </c>
    </row>
    <row r="5" spans="1:6" ht="12.75" customHeight="1" x14ac:dyDescent="0.25">
      <c r="A5" s="4" t="s">
        <v>172</v>
      </c>
      <c r="B5" s="15"/>
      <c r="C5" s="15"/>
      <c r="D5" s="15"/>
      <c r="E5" s="15"/>
      <c r="F5" s="15"/>
    </row>
    <row r="6" spans="1:6" ht="30" x14ac:dyDescent="0.25">
      <c r="A6" s="20" t="s">
        <v>173</v>
      </c>
      <c r="B6" s="21"/>
      <c r="C6" s="21"/>
      <c r="D6" s="21"/>
      <c r="E6" s="21"/>
      <c r="F6" s="21"/>
    </row>
    <row r="7" spans="1:6" ht="15" x14ac:dyDescent="0.25">
      <c r="A7" s="20" t="s">
        <v>174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175</v>
      </c>
      <c r="B9" s="14"/>
      <c r="C9" s="14"/>
      <c r="D9" s="14"/>
      <c r="E9" s="14"/>
      <c r="F9" s="14"/>
    </row>
    <row r="10" spans="1:6" ht="15" x14ac:dyDescent="0.25">
      <c r="A10" s="20" t="s">
        <v>176</v>
      </c>
      <c r="B10" s="21"/>
      <c r="C10" s="21"/>
      <c r="D10" s="21"/>
      <c r="E10" s="21"/>
      <c r="F10" s="21"/>
    </row>
    <row r="11" spans="1:6" ht="15" x14ac:dyDescent="0.25">
      <c r="A11" s="37" t="s">
        <v>177</v>
      </c>
      <c r="B11" s="21"/>
      <c r="C11" s="21"/>
      <c r="D11" s="21"/>
      <c r="E11" s="21"/>
      <c r="F11" s="21"/>
    </row>
    <row r="12" spans="1:6" ht="15" x14ac:dyDescent="0.25">
      <c r="A12" s="37" t="s">
        <v>178</v>
      </c>
      <c r="B12" s="21"/>
      <c r="C12" s="21"/>
      <c r="D12" s="21"/>
      <c r="E12" s="21"/>
      <c r="F12" s="21"/>
    </row>
    <row r="13" spans="1:6" ht="15" x14ac:dyDescent="0.25">
      <c r="A13" s="37" t="s">
        <v>179</v>
      </c>
      <c r="B13" s="21"/>
      <c r="C13" s="21"/>
      <c r="D13" s="21"/>
      <c r="E13" s="21"/>
      <c r="F13" s="21"/>
    </row>
    <row r="14" spans="1:6" ht="15" x14ac:dyDescent="0.25">
      <c r="A14" s="20" t="s">
        <v>180</v>
      </c>
      <c r="B14" s="21"/>
      <c r="C14" s="21"/>
      <c r="D14" s="21"/>
      <c r="E14" s="21"/>
      <c r="F14" s="21"/>
    </row>
    <row r="15" spans="1:6" ht="15" x14ac:dyDescent="0.25">
      <c r="A15" s="37" t="s">
        <v>177</v>
      </c>
      <c r="B15" s="21"/>
      <c r="C15" s="21"/>
      <c r="D15" s="21"/>
      <c r="E15" s="21"/>
      <c r="F15" s="21"/>
    </row>
    <row r="16" spans="1:6" ht="15" x14ac:dyDescent="0.25">
      <c r="A16" s="37" t="s">
        <v>178</v>
      </c>
      <c r="B16" s="21"/>
      <c r="C16" s="21"/>
      <c r="D16" s="21"/>
      <c r="E16" s="21"/>
      <c r="F16" s="21"/>
    </row>
    <row r="17" spans="1:6" ht="15" x14ac:dyDescent="0.25">
      <c r="A17" s="37" t="s">
        <v>179</v>
      </c>
      <c r="B17" s="21"/>
      <c r="C17" s="21"/>
      <c r="D17" s="21"/>
      <c r="E17" s="21"/>
      <c r="F17" s="21"/>
    </row>
    <row r="18" spans="1:6" ht="15" x14ac:dyDescent="0.25">
      <c r="A18" s="20" t="s">
        <v>181</v>
      </c>
      <c r="B18" s="55"/>
      <c r="C18" s="21"/>
      <c r="D18" s="21"/>
      <c r="E18" s="21"/>
      <c r="F18" s="21"/>
    </row>
    <row r="19" spans="1:6" ht="15" x14ac:dyDescent="0.25">
      <c r="A19" s="20" t="s">
        <v>182</v>
      </c>
      <c r="B19" s="21"/>
      <c r="C19" s="21"/>
      <c r="D19" s="21"/>
      <c r="E19" s="21"/>
      <c r="F19" s="21"/>
    </row>
    <row r="20" spans="1:6" ht="30" x14ac:dyDescent="0.25">
      <c r="A20" s="20" t="s">
        <v>183</v>
      </c>
      <c r="B20" s="56"/>
      <c r="C20" s="56"/>
      <c r="D20" s="56"/>
      <c r="E20" s="56"/>
      <c r="F20" s="56"/>
    </row>
    <row r="21" spans="1:6" ht="30" x14ac:dyDescent="0.25">
      <c r="A21" s="20" t="s">
        <v>184</v>
      </c>
      <c r="B21" s="56"/>
      <c r="C21" s="56"/>
      <c r="D21" s="56"/>
      <c r="E21" s="56"/>
      <c r="F21" s="56"/>
    </row>
    <row r="22" spans="1:6" ht="30" x14ac:dyDescent="0.25">
      <c r="A22" s="20" t="s">
        <v>185</v>
      </c>
      <c r="B22" s="56"/>
      <c r="C22" s="56"/>
      <c r="D22" s="56"/>
      <c r="E22" s="56"/>
      <c r="F22" s="56"/>
    </row>
    <row r="23" spans="1:6" ht="15" x14ac:dyDescent="0.25">
      <c r="A23" s="20" t="s">
        <v>186</v>
      </c>
      <c r="B23" s="56"/>
      <c r="C23" s="56"/>
      <c r="D23" s="56"/>
      <c r="E23" s="56"/>
      <c r="F23" s="56"/>
    </row>
    <row r="24" spans="1:6" ht="15" x14ac:dyDescent="0.25">
      <c r="A24" s="20" t="s">
        <v>187</v>
      </c>
      <c r="B24" s="57"/>
      <c r="C24" s="21"/>
      <c r="D24" s="21"/>
      <c r="E24" s="21"/>
      <c r="F24" s="21"/>
    </row>
    <row r="25" spans="1:6" ht="15" x14ac:dyDescent="0.25">
      <c r="A25" s="20" t="s">
        <v>188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189</v>
      </c>
      <c r="B27" s="14"/>
      <c r="C27" s="14"/>
      <c r="D27" s="14"/>
      <c r="E27" s="14"/>
      <c r="F27" s="14"/>
    </row>
    <row r="28" spans="1:6" ht="15" x14ac:dyDescent="0.25">
      <c r="A28" s="20" t="s">
        <v>190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191</v>
      </c>
      <c r="B30" s="14"/>
      <c r="C30" s="14"/>
      <c r="D30" s="14"/>
      <c r="E30" s="14"/>
      <c r="F30" s="14"/>
    </row>
    <row r="31" spans="1:6" ht="15" x14ac:dyDescent="0.25">
      <c r="A31" s="20" t="s">
        <v>176</v>
      </c>
      <c r="B31" s="21"/>
      <c r="C31" s="21"/>
      <c r="D31" s="21"/>
      <c r="E31" s="21"/>
      <c r="F31" s="21"/>
    </row>
    <row r="32" spans="1:6" ht="15" x14ac:dyDescent="0.25">
      <c r="A32" s="20" t="s">
        <v>180</v>
      </c>
      <c r="B32" s="21"/>
      <c r="C32" s="21"/>
      <c r="D32" s="21"/>
      <c r="E32" s="21"/>
      <c r="F32" s="21"/>
    </row>
    <row r="33" spans="1:6" ht="15" x14ac:dyDescent="0.25">
      <c r="A33" s="20" t="s">
        <v>192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193</v>
      </c>
      <c r="B35" s="14"/>
      <c r="C35" s="14"/>
      <c r="D35" s="14"/>
      <c r="E35" s="14"/>
      <c r="F35" s="14"/>
    </row>
    <row r="36" spans="1:6" ht="15" x14ac:dyDescent="0.25">
      <c r="A36" s="20" t="s">
        <v>194</v>
      </c>
      <c r="B36" s="21"/>
      <c r="C36" s="21"/>
      <c r="D36" s="21"/>
      <c r="E36" s="21"/>
      <c r="F36" s="21"/>
    </row>
    <row r="37" spans="1:6" ht="15" x14ac:dyDescent="0.25">
      <c r="A37" s="20" t="s">
        <v>195</v>
      </c>
      <c r="B37" s="21"/>
      <c r="C37" s="21"/>
      <c r="D37" s="21"/>
      <c r="E37" s="21"/>
      <c r="F37" s="21"/>
    </row>
    <row r="38" spans="1:6" ht="15" x14ac:dyDescent="0.25">
      <c r="A38" s="20" t="s">
        <v>196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197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198</v>
      </c>
      <c r="B42" s="14"/>
      <c r="C42" s="14"/>
      <c r="D42" s="14"/>
      <c r="E42" s="14"/>
      <c r="F42" s="14"/>
    </row>
    <row r="43" spans="1:6" ht="15" x14ac:dyDescent="0.25">
      <c r="A43" s="20" t="s">
        <v>199</v>
      </c>
      <c r="B43" s="21"/>
      <c r="C43" s="21"/>
      <c r="D43" s="21"/>
      <c r="E43" s="21"/>
      <c r="F43" s="21"/>
    </row>
    <row r="44" spans="1:6" ht="15" x14ac:dyDescent="0.25">
      <c r="A44" s="20" t="s">
        <v>200</v>
      </c>
      <c r="B44" s="21"/>
      <c r="C44" s="21"/>
      <c r="D44" s="21"/>
      <c r="E44" s="21"/>
      <c r="F44" s="21"/>
    </row>
    <row r="45" spans="1:6" ht="15" x14ac:dyDescent="0.25">
      <c r="A45" s="20" t="s">
        <v>201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202</v>
      </c>
      <c r="B47" s="14"/>
      <c r="C47" s="14"/>
      <c r="D47" s="14"/>
      <c r="E47" s="14"/>
      <c r="F47" s="14"/>
    </row>
    <row r="48" spans="1:6" ht="15" x14ac:dyDescent="0.25">
      <c r="A48" s="20" t="s">
        <v>200</v>
      </c>
      <c r="B48" s="56"/>
      <c r="C48" s="56"/>
      <c r="D48" s="56"/>
      <c r="E48" s="56"/>
      <c r="F48" s="56"/>
    </row>
    <row r="49" spans="1:6" ht="15" x14ac:dyDescent="0.25">
      <c r="A49" s="20" t="s">
        <v>201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203</v>
      </c>
      <c r="B51" s="14"/>
      <c r="C51" s="14"/>
      <c r="D51" s="14"/>
      <c r="E51" s="14"/>
      <c r="F51" s="14"/>
    </row>
    <row r="52" spans="1:6" ht="15" x14ac:dyDescent="0.25">
      <c r="A52" s="20" t="s">
        <v>200</v>
      </c>
      <c r="B52" s="21"/>
      <c r="C52" s="21"/>
      <c r="D52" s="21"/>
      <c r="E52" s="21"/>
      <c r="F52" s="21"/>
    </row>
    <row r="53" spans="1:6" ht="15" x14ac:dyDescent="0.25">
      <c r="A53" s="20" t="s">
        <v>201</v>
      </c>
      <c r="B53" s="21"/>
      <c r="C53" s="21"/>
      <c r="D53" s="21"/>
      <c r="E53" s="21"/>
      <c r="F53" s="21"/>
    </row>
    <row r="54" spans="1:6" ht="15" x14ac:dyDescent="0.25">
      <c r="A54" s="20" t="s">
        <v>204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205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200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201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206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207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208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209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210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211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2023-05-02T19:42:23Z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