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7" i="2"/>
  <c r="E47" i="2"/>
  <c r="C60" i="2"/>
  <c r="B60" i="2"/>
  <c r="E79" i="2" l="1"/>
  <c r="E59" i="2"/>
  <c r="E81" i="2" s="1"/>
  <c r="F59" i="2"/>
  <c r="F81" i="2" s="1"/>
  <c r="C47" i="2" l="1"/>
  <c r="C62" i="2" s="1"/>
  <c r="B47" i="2" l="1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<sst xmlns="http://schemas.openxmlformats.org/spreadsheetml/2006/main" count="306" uniqueCount="249">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</sst>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82"/>
  <sheetViews>
    <sheetView showGridLines="0" tabSelected="1" zoomScale="70" zoomScaleNormal="70" workbookViewId="0">
      <selection activeCell="K55" sqref="K55"/>
    </sheetView>
  </sheetViews>
  <sheetFormatPr baseColWidth="10" defaultColWidth="11" defaultRowHeight="15" x14ac:dyDescent="0.25"/>
  <cols>
    <col min="1" max="1" width="96.42578125" customWidth="1"/>
    <col min="2" max="3" width="19.5703125" bestFit="1" customWidth="1"/>
    <col min="4" max="4" width="98.7109375" bestFit="1" customWidth="1"/>
    <col min="5" max="5" width="19.5703125" bestFit="1" customWidth="1"/>
    <col min="6" max="6" width="19.28515625" bestFit="1" customWidth="1"/>
    <col min="11" max="11" width="15" bestFit="1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v>187651524.33000001</v>
      </c>
      <c r="C9" s="20">
        <v>105727433.75</v>
      </c>
      <c r="D9" s="19" t="s">
        <v>12</v>
      </c>
      <c r="E9" s="20">
        <v>14394215.57</v>
      </c>
      <c r="F9" s="20">
        <v>76654531.939999998</v>
      </c>
    </row>
    <row r="10" spans="1:6" x14ac:dyDescent="0.25">
      <c r="A10" s="21" t="s">
        <v>13</v>
      </c>
      <c r="B10" s="20">
        <v>0</v>
      </c>
      <c r="C10" s="20">
        <v>0</v>
      </c>
      <c r="D10" s="21" t="s">
        <v>14</v>
      </c>
      <c r="E10" s="20">
        <v>189798.12</v>
      </c>
      <c r="F10" s="20">
        <v>1854826.86</v>
      </c>
    </row>
    <row r="11" spans="1:6" x14ac:dyDescent="0.25">
      <c r="A11" s="21" t="s">
        <v>15</v>
      </c>
      <c r="B11" s="20">
        <v>17045848.59</v>
      </c>
      <c r="C11" s="20">
        <v>23453418.489999998</v>
      </c>
      <c r="D11" s="21" t="s">
        <v>16</v>
      </c>
      <c r="E11" s="20">
        <v>2815279.37</v>
      </c>
      <c r="F11" s="20">
        <v>2992078.48</v>
      </c>
    </row>
    <row r="12" spans="1:6" x14ac:dyDescent="0.25">
      <c r="A12" s="21" t="s">
        <v>17</v>
      </c>
      <c r="B12" s="20">
        <v>0</v>
      </c>
      <c r="C12" s="20">
        <v>0</v>
      </c>
      <c r="D12" s="21" t="s">
        <v>18</v>
      </c>
      <c r="E12" s="20">
        <v>2897695.2</v>
      </c>
      <c r="F12" s="20">
        <v>59796839.450000003</v>
      </c>
    </row>
    <row r="13" spans="1:6" x14ac:dyDescent="0.25">
      <c r="A13" s="21" t="s">
        <v>19</v>
      </c>
      <c r="B13" s="20">
        <v>170605675.74000001</v>
      </c>
      <c r="C13" s="20">
        <v>80224261.209999993</v>
      </c>
      <c r="D13" s="21" t="s">
        <v>20</v>
      </c>
      <c r="E13" s="20">
        <v>0</v>
      </c>
      <c r="F13" s="20">
        <v>0</v>
      </c>
    </row>
    <row r="14" spans="1:6" x14ac:dyDescent="0.25">
      <c r="A14" s="21" t="s">
        <v>21</v>
      </c>
      <c r="B14" s="20">
        <v>0</v>
      </c>
      <c r="C14" s="20">
        <v>2019861.7</v>
      </c>
      <c r="D14" s="21" t="s">
        <v>22</v>
      </c>
      <c r="E14" s="20">
        <v>199085.74</v>
      </c>
      <c r="F14" s="20">
        <v>3109469.25</v>
      </c>
    </row>
    <row r="15" spans="1:6" x14ac:dyDescent="0.25">
      <c r="A15" s="21" t="s">
        <v>23</v>
      </c>
      <c r="B15" s="20">
        <v>0</v>
      </c>
      <c r="C15" s="20">
        <v>29892.35</v>
      </c>
      <c r="D15" s="21" t="s">
        <v>24</v>
      </c>
      <c r="E15" s="20">
        <v>0</v>
      </c>
      <c r="F15" s="20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20">
        <v>4086642.51</v>
      </c>
      <c r="F16" s="20">
        <v>6405580.0499999998</v>
      </c>
    </row>
    <row r="17" spans="1:6" x14ac:dyDescent="0.25">
      <c r="A17" s="19" t="s">
        <v>27</v>
      </c>
      <c r="B17" s="20">
        <v>7612481.8899999997</v>
      </c>
      <c r="C17" s="20">
        <v>6244656.6600000001</v>
      </c>
      <c r="D17" s="21" t="s">
        <v>28</v>
      </c>
      <c r="E17" s="20">
        <v>0</v>
      </c>
      <c r="F17" s="20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21" t="s">
        <v>30</v>
      </c>
      <c r="E18" s="20">
        <v>4205714.63</v>
      </c>
      <c r="F18" s="20">
        <v>2495737.85</v>
      </c>
    </row>
    <row r="19" spans="1:6" x14ac:dyDescent="0.25">
      <c r="A19" s="21" t="s">
        <v>31</v>
      </c>
      <c r="B19" s="20">
        <v>923648.3</v>
      </c>
      <c r="C19" s="20">
        <v>924067.34</v>
      </c>
      <c r="D19" s="19" t="s">
        <v>32</v>
      </c>
      <c r="E19" s="20">
        <v>0</v>
      </c>
      <c r="F19" s="20">
        <v>0</v>
      </c>
    </row>
    <row r="20" spans="1:6" x14ac:dyDescent="0.25">
      <c r="A20" s="21" t="s">
        <v>33</v>
      </c>
      <c r="B20" s="20">
        <v>1452811.59</v>
      </c>
      <c r="C20" s="20">
        <v>207821.63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20">
        <v>4576.1899999999996</v>
      </c>
      <c r="C21" s="20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20">
        <v>146014</v>
      </c>
      <c r="C22" s="20">
        <v>66285.63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9" t="s">
        <v>40</v>
      </c>
      <c r="E23" s="20">
        <v>803571.42</v>
      </c>
      <c r="F23" s="20">
        <v>0</v>
      </c>
    </row>
    <row r="24" spans="1:6" x14ac:dyDescent="0.25">
      <c r="A24" s="21" t="s">
        <v>41</v>
      </c>
      <c r="B24" s="20">
        <v>5085431.8099999996</v>
      </c>
      <c r="C24" s="20">
        <v>5046482.0599999996</v>
      </c>
      <c r="D24" s="21" t="s">
        <v>42</v>
      </c>
      <c r="E24" s="20">
        <v>803571.42</v>
      </c>
      <c r="F24" s="20">
        <v>0</v>
      </c>
    </row>
    <row r="25" spans="1:6" x14ac:dyDescent="0.25">
      <c r="A25" s="19" t="s">
        <v>43</v>
      </c>
      <c r="B25" s="20">
        <v>2370831.31</v>
      </c>
      <c r="C25" s="20">
        <v>22521893.48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20">
        <v>600</v>
      </c>
      <c r="C26" s="20">
        <v>600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v>0</v>
      </c>
      <c r="F27" s="20"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20">
        <v>2370231.31</v>
      </c>
      <c r="C29" s="20">
        <v>22521293.48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v>0</v>
      </c>
      <c r="C31" s="20">
        <v>0</v>
      </c>
      <c r="D31" s="19" t="s">
        <v>56</v>
      </c>
      <c r="E31" s="20">
        <v>0</v>
      </c>
      <c r="F31" s="20"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11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11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11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11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11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11" x14ac:dyDescent="0.25">
      <c r="A38" s="19" t="s">
        <v>69</v>
      </c>
      <c r="B38" s="20">
        <v>0</v>
      </c>
      <c r="C38" s="20">
        <v>0</v>
      </c>
      <c r="D38" s="19" t="s">
        <v>70</v>
      </c>
      <c r="E38" s="20">
        <v>0</v>
      </c>
      <c r="F38" s="20">
        <v>0</v>
      </c>
    </row>
    <row r="39" spans="1:11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11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11" x14ac:dyDescent="0.25">
      <c r="A41" s="19" t="s">
        <v>75</v>
      </c>
      <c r="B41" s="20">
        <v>0</v>
      </c>
      <c r="C41" s="20">
        <v>0</v>
      </c>
      <c r="D41" s="21" t="s">
        <v>76</v>
      </c>
      <c r="E41" s="20">
        <v>0</v>
      </c>
      <c r="F41" s="20">
        <v>0</v>
      </c>
      <c r="I41" s="74"/>
    </row>
    <row r="42" spans="1:11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v>80538.929999999993</v>
      </c>
      <c r="F42" s="20">
        <v>73141.17</v>
      </c>
    </row>
    <row r="43" spans="1:11" x14ac:dyDescent="0.25">
      <c r="A43" s="21" t="s">
        <v>79</v>
      </c>
      <c r="B43" s="20">
        <v>0</v>
      </c>
      <c r="C43" s="20">
        <v>0</v>
      </c>
      <c r="D43" s="21" t="s">
        <v>80</v>
      </c>
      <c r="E43" s="20">
        <v>80538.929999999993</v>
      </c>
      <c r="F43" s="20">
        <v>73141.17</v>
      </c>
    </row>
    <row r="44" spans="1:11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11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11" x14ac:dyDescent="0.25">
      <c r="A46" s="18"/>
      <c r="B46" s="22"/>
      <c r="C46" s="22"/>
      <c r="D46" s="18"/>
      <c r="E46" s="22"/>
      <c r="F46" s="22"/>
      <c r="K46" s="74"/>
    </row>
    <row r="47" spans="1:11" x14ac:dyDescent="0.25">
      <c r="A47" s="3" t="s">
        <v>85</v>
      </c>
      <c r="B47" s="4">
        <f>B9+B17+B25+B31+B38+B41</f>
        <v>197634837.53</v>
      </c>
      <c r="C47" s="4">
        <f>C9+C17+C25+C31+C38+C41</f>
        <v>134493983.88999999</v>
      </c>
      <c r="D47" s="2" t="s">
        <v>86</v>
      </c>
      <c r="E47" s="4">
        <f>E9+E19+E23+E26+E27+E31+E38+E42</f>
        <v>15278325.92</v>
      </c>
      <c r="F47" s="4">
        <f>F9+F19+F23+F26+F27+F31+F38+F42</f>
        <v>76727673.109999999</v>
      </c>
    </row>
    <row r="48" spans="1:11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0</v>
      </c>
      <c r="C50" s="20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20">
        <v>0</v>
      </c>
      <c r="C51" s="20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20">
        <v>193135333.41999999</v>
      </c>
      <c r="C52" s="20">
        <v>190758126.06999999</v>
      </c>
      <c r="D52" s="19" t="s">
        <v>94</v>
      </c>
      <c r="E52" s="20">
        <v>6428571.5199999996</v>
      </c>
      <c r="F52" s="20">
        <v>8035714.3600000003</v>
      </c>
    </row>
    <row r="53" spans="1:6" x14ac:dyDescent="0.25">
      <c r="A53" s="19" t="s">
        <v>95</v>
      </c>
      <c r="B53" s="20">
        <v>101760100.01000001</v>
      </c>
      <c r="C53" s="20">
        <v>85769425.370000005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20">
        <v>135966.14000000001</v>
      </c>
      <c r="C54" s="20">
        <v>135966.14000000001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20">
        <v>-52005349.299999997</v>
      </c>
      <c r="C55" s="20">
        <v>-52005349.299999997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20">
        <v>1176759.67</v>
      </c>
      <c r="C56" s="20">
        <v>1176759.67</v>
      </c>
      <c r="D56" s="18"/>
      <c r="E56" s="22"/>
      <c r="F56" s="22"/>
    </row>
    <row r="57" spans="1:6" x14ac:dyDescent="0.25">
      <c r="A57" s="19" t="s">
        <v>102</v>
      </c>
      <c r="B57" s="20">
        <v>0</v>
      </c>
      <c r="C57" s="20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21706897.439999998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244202809.93999997</v>
      </c>
      <c r="C60" s="4">
        <f>SUM(C50:C58)</f>
        <v>225834927.94999996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441837647.46999997</v>
      </c>
      <c r="C62" s="4">
        <f>SUM(C47+C60)</f>
        <v>360328911.83999991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23330824.919999998</v>
      </c>
      <c r="F63" s="20">
        <f>SUM(F64:F66)</f>
        <v>23319492.919999998</v>
      </c>
    </row>
    <row r="64" spans="1:6" x14ac:dyDescent="0.25">
      <c r="A64" s="18"/>
      <c r="B64" s="18"/>
      <c r="C64" s="18"/>
      <c r="D64" s="19" t="s">
        <v>110</v>
      </c>
      <c r="E64" s="20">
        <v>22277928.239999998</v>
      </c>
      <c r="F64" s="20">
        <v>22266596.239999998</v>
      </c>
    </row>
    <row r="65" spans="1:6" x14ac:dyDescent="0.25">
      <c r="A65" s="18"/>
      <c r="B65" s="18"/>
      <c r="C65" s="18"/>
      <c r="D65" s="23" t="s">
        <v>111</v>
      </c>
      <c r="E65" s="20">
        <v>1052896.68</v>
      </c>
      <c r="F65" s="20">
        <v>1052896.68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396799925.11000001</v>
      </c>
      <c r="F68" s="20">
        <f>SUM(F69:F73)</f>
        <v>252246031.45000002</v>
      </c>
    </row>
    <row r="69" spans="1:6" x14ac:dyDescent="0.25">
      <c r="A69" s="26"/>
      <c r="B69" s="18"/>
      <c r="C69" s="18"/>
      <c r="D69" s="19" t="s">
        <v>114</v>
      </c>
      <c r="E69" s="20">
        <v>135891742.65000001</v>
      </c>
      <c r="F69" s="20">
        <v>99327316.439999998</v>
      </c>
    </row>
    <row r="70" spans="1:6" x14ac:dyDescent="0.25">
      <c r="A70" s="26"/>
      <c r="B70" s="18"/>
      <c r="C70" s="18"/>
      <c r="D70" s="19" t="s">
        <v>115</v>
      </c>
      <c r="E70" s="20">
        <v>260841071.16</v>
      </c>
      <c r="F70" s="20">
        <v>152851603.71000001</v>
      </c>
    </row>
    <row r="71" spans="1:6" x14ac:dyDescent="0.25">
      <c r="A71" s="26"/>
      <c r="B71" s="18"/>
      <c r="C71" s="18"/>
      <c r="D71" s="19" t="s">
        <v>116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67111.3</v>
      </c>
      <c r="F73" s="20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420130750.03000003</v>
      </c>
      <c r="F79" s="4">
        <f>F63+F68+F75</f>
        <v>275565524.37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441837647.47000003</v>
      </c>
      <c r="F81" s="4">
        <f>F59+F79</f>
        <v>360328911.84000003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6:C49 E46:F49 B59:C62 E56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136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9" t="s">
        <v>139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140</v>
      </c>
      <c r="C7" s="80"/>
      <c r="D7" s="80"/>
      <c r="E7" s="80"/>
      <c r="F7" s="80"/>
      <c r="G7" s="80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155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3" t="s">
        <v>157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140</v>
      </c>
      <c r="C7" s="80"/>
      <c r="D7" s="80"/>
      <c r="E7" s="80"/>
      <c r="F7" s="80"/>
      <c r="G7" s="80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171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139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194</v>
      </c>
      <c r="B39" s="85"/>
      <c r="C39" s="85"/>
      <c r="D39" s="85"/>
      <c r="E39" s="85"/>
      <c r="F39" s="85"/>
      <c r="G39" s="85"/>
    </row>
    <row r="40" spans="1:7" x14ac:dyDescent="0.25">
      <c r="A40" s="85" t="s">
        <v>195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196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9" t="s">
        <v>157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194</v>
      </c>
      <c r="B32" s="85"/>
      <c r="C32" s="85"/>
      <c r="D32" s="85"/>
      <c r="E32" s="85"/>
      <c r="F32" s="85"/>
      <c r="G32" s="85"/>
    </row>
    <row r="33" spans="1:7" x14ac:dyDescent="0.25">
      <c r="A33" s="85" t="s">
        <v>195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1" t="s">
        <v>200</v>
      </c>
      <c r="B1" s="91"/>
      <c r="C1" s="91"/>
      <c r="D1" s="91"/>
      <c r="E1" s="91"/>
      <c r="F1" s="91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