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9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47" i="2" l="1"/>
  <c r="F59" i="2" s="1"/>
  <c r="F81" i="2" s="1"/>
  <c r="E79" i="2"/>
  <c r="E47" i="2"/>
  <c r="E59" i="2" s="1"/>
  <c r="E81" i="2" l="1"/>
  <c r="B38" i="2" l="1"/>
  <c r="C31" i="2"/>
  <c r="B31" i="2"/>
  <c r="C25" i="2"/>
  <c r="B25" i="2"/>
  <c r="B47" i="2" s="1"/>
  <c r="C17" i="2"/>
  <c r="C9" i="2"/>
  <c r="C47" i="2" l="1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<sst xmlns="http://schemas.openxmlformats.org/spreadsheetml/2006/main" count="306" uniqueCount="249">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</sst>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90" zoomScaleNormal="90" workbookViewId="0">
      <selection activeCell="B10" sqref="B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06" t="s">
        <v>0</v>
      </c>
      <c r="B1" s="107"/>
      <c r="C1" s="107"/>
      <c r="D1" s="107"/>
      <c r="E1" s="107"/>
      <c r="F1" s="108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247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218606115.94</v>
      </c>
      <c r="C9" s="20">
        <f>SUM(C10:C16)</f>
        <v>105727433.74999999</v>
      </c>
      <c r="D9" s="19" t="s">
        <v>12</v>
      </c>
      <c r="E9" s="20">
        <f>SUM(E10:E18)</f>
        <v>11997504.33</v>
      </c>
      <c r="F9" s="20">
        <f>SUM(F10:F18)</f>
        <v>76654531.939999998</v>
      </c>
    </row>
    <row r="10" spans="1:6" x14ac:dyDescent="0.25">
      <c r="A10" s="21" t="s">
        <v>13</v>
      </c>
      <c r="B10" s="20">
        <v>0</v>
      </c>
      <c r="C10" s="20">
        <v>0</v>
      </c>
      <c r="D10" s="21" t="s">
        <v>14</v>
      </c>
      <c r="E10" s="87">
        <v>184289.19</v>
      </c>
      <c r="F10" s="97">
        <v>1854826.86</v>
      </c>
    </row>
    <row r="11" spans="1:6" x14ac:dyDescent="0.25">
      <c r="A11" s="21" t="s">
        <v>15</v>
      </c>
      <c r="B11" s="20">
        <v>24002465.010000002</v>
      </c>
      <c r="C11" s="81">
        <v>23453418.489999998</v>
      </c>
      <c r="D11" s="21" t="s">
        <v>16</v>
      </c>
      <c r="E11" s="87">
        <v>977459.18</v>
      </c>
      <c r="F11" s="97">
        <v>2992078.48</v>
      </c>
    </row>
    <row r="12" spans="1:6" x14ac:dyDescent="0.25">
      <c r="A12" s="21" t="s">
        <v>17</v>
      </c>
      <c r="B12" s="20">
        <v>0</v>
      </c>
      <c r="C12" s="20">
        <v>0</v>
      </c>
      <c r="D12" s="21" t="s">
        <v>18</v>
      </c>
      <c r="E12" s="87">
        <v>1910494.04</v>
      </c>
      <c r="F12" s="97">
        <v>59796839.450000003</v>
      </c>
    </row>
    <row r="13" spans="1:6" x14ac:dyDescent="0.25">
      <c r="A13" s="21" t="s">
        <v>19</v>
      </c>
      <c r="B13" s="20">
        <v>194603650.93000001</v>
      </c>
      <c r="C13" s="20">
        <v>80224261.209999993</v>
      </c>
      <c r="D13" s="21" t="s">
        <v>20</v>
      </c>
      <c r="E13" s="20">
        <v>0</v>
      </c>
      <c r="F13" s="20">
        <v>0</v>
      </c>
    </row>
    <row r="14" spans="1:6" x14ac:dyDescent="0.25">
      <c r="A14" s="21" t="s">
        <v>21</v>
      </c>
      <c r="B14" s="20">
        <v>0</v>
      </c>
      <c r="C14" s="20">
        <v>2019861.7</v>
      </c>
      <c r="D14" s="21" t="s">
        <v>22</v>
      </c>
      <c r="E14" s="88">
        <v>225435.74</v>
      </c>
      <c r="F14" s="98">
        <v>3109469.25</v>
      </c>
    </row>
    <row r="15" spans="1:6" x14ac:dyDescent="0.25">
      <c r="A15" s="21" t="s">
        <v>23</v>
      </c>
      <c r="B15" s="20">
        <v>0</v>
      </c>
      <c r="C15" s="20">
        <v>29892.35</v>
      </c>
      <c r="D15" s="21" t="s">
        <v>24</v>
      </c>
      <c r="E15" s="20">
        <v>0</v>
      </c>
      <c r="F15" s="20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89">
        <v>4687464.53</v>
      </c>
      <c r="F16" s="99">
        <v>6405580.0499999998</v>
      </c>
    </row>
    <row r="17" spans="1:6" x14ac:dyDescent="0.25">
      <c r="A17" s="19" t="s">
        <v>27</v>
      </c>
      <c r="B17" s="20">
        <f>SUM(B18:B24)</f>
        <v>6817710.4199999999</v>
      </c>
      <c r="C17" s="20">
        <f>SUM(C18:C24)</f>
        <v>6244656.6600000001</v>
      </c>
      <c r="D17" s="21" t="s">
        <v>28</v>
      </c>
      <c r="E17" s="20">
        <v>0</v>
      </c>
      <c r="F17" s="20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21" t="s">
        <v>30</v>
      </c>
      <c r="E18" s="90">
        <v>4012361.65</v>
      </c>
      <c r="F18" s="100">
        <v>2495737.85</v>
      </c>
    </row>
    <row r="19" spans="1:6" x14ac:dyDescent="0.25">
      <c r="A19" s="21" t="s">
        <v>31</v>
      </c>
      <c r="B19" s="74">
        <v>922898.82</v>
      </c>
      <c r="C19" s="82">
        <v>924067.34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5">
        <v>482004.13</v>
      </c>
      <c r="C20" s="82">
        <v>207821.63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6">
        <v>161361.66</v>
      </c>
      <c r="C21" s="82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7">
        <v>166014</v>
      </c>
      <c r="C22" s="82">
        <v>66285.63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9" t="s">
        <v>40</v>
      </c>
      <c r="E23" s="20">
        <f>E24+E25</f>
        <v>535714.28</v>
      </c>
      <c r="F23" s="20">
        <f>F24+F25</f>
        <v>0</v>
      </c>
    </row>
    <row r="24" spans="1:6" x14ac:dyDescent="0.25">
      <c r="A24" s="21" t="s">
        <v>41</v>
      </c>
      <c r="B24" s="78">
        <v>5085431.8099999996</v>
      </c>
      <c r="C24" s="83">
        <v>5046482.0599999996</v>
      </c>
      <c r="D24" s="21" t="s">
        <v>42</v>
      </c>
      <c r="E24" s="91">
        <v>535714.28</v>
      </c>
      <c r="F24" s="20">
        <v>0</v>
      </c>
    </row>
    <row r="25" spans="1:6" x14ac:dyDescent="0.25">
      <c r="A25" s="19" t="s">
        <v>43</v>
      </c>
      <c r="B25" s="20">
        <f>SUM(B26:B30)</f>
        <v>22658547.100000001</v>
      </c>
      <c r="C25" s="20">
        <f>SUM(C26:C30)</f>
        <v>22521893.48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80">
        <v>600</v>
      </c>
      <c r="C26" s="84">
        <v>600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9">
        <v>22657947.100000001</v>
      </c>
      <c r="C29" s="85">
        <v>22521293.48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96207.06</v>
      </c>
      <c r="F42" s="20">
        <f>SUM(F43:F45)</f>
        <v>73141.17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92">
        <v>96207.06</v>
      </c>
      <c r="F43" s="101">
        <v>73141.17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248082373.45999998</v>
      </c>
      <c r="C47" s="4">
        <f>C9+C17+C25+C31+C37+C38+C41</f>
        <v>134493983.88999999</v>
      </c>
      <c r="D47" s="2" t="s">
        <v>86</v>
      </c>
      <c r="E47" s="4">
        <f>E9+E19+E23+E26+E27+E31+E38+E42</f>
        <v>12629425.67</v>
      </c>
      <c r="F47" s="4">
        <f>F9+F19+F23+F26+F27+F31+F38+F42</f>
        <v>76727673.109999999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0</v>
      </c>
      <c r="C50" s="20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20">
        <v>0</v>
      </c>
      <c r="C51" s="20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20">
        <v>201176956.37</v>
      </c>
      <c r="C52" s="86">
        <v>190758126.06999999</v>
      </c>
      <c r="D52" s="19" t="s">
        <v>94</v>
      </c>
      <c r="E52" s="93">
        <v>6428571.5199999996</v>
      </c>
      <c r="F52" s="102">
        <v>8035714.3600000003</v>
      </c>
    </row>
    <row r="53" spans="1:6" x14ac:dyDescent="0.25">
      <c r="A53" s="19" t="s">
        <v>95</v>
      </c>
      <c r="B53" s="20">
        <v>102556957.5</v>
      </c>
      <c r="C53" s="86">
        <v>85769425.370000005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20">
        <v>135966.14000000001</v>
      </c>
      <c r="C54" s="86">
        <v>135966.14000000001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20">
        <v>-52005349.299999997</v>
      </c>
      <c r="C55" s="86">
        <v>-52005349.299999997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20">
        <v>1176759.67</v>
      </c>
      <c r="C56" s="86">
        <v>1176759.67</v>
      </c>
      <c r="D56" s="18"/>
      <c r="E56" s="22"/>
      <c r="F56" s="22"/>
    </row>
    <row r="57" spans="1:6" x14ac:dyDescent="0.25">
      <c r="A57" s="19" t="s">
        <v>102</v>
      </c>
      <c r="B57" s="20">
        <v>0</v>
      </c>
      <c r="C57" s="20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19057997.189999998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253041290.37999997</v>
      </c>
      <c r="C60" s="4">
        <f>SUM(C50:C58)</f>
        <v>225834927.94999996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501123663.83999991</v>
      </c>
      <c r="C62" s="4">
        <f>SUM(C47+C60)</f>
        <v>360328911.83999991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23319492.919999998</v>
      </c>
      <c r="F63" s="20">
        <f>SUM(F64:F66)</f>
        <v>23319492.919999998</v>
      </c>
    </row>
    <row r="64" spans="1:6" x14ac:dyDescent="0.25">
      <c r="A64" s="18"/>
      <c r="B64" s="18"/>
      <c r="C64" s="18"/>
      <c r="D64" s="19" t="s">
        <v>110</v>
      </c>
      <c r="E64" s="94">
        <v>22266596.239999998</v>
      </c>
      <c r="F64" s="103">
        <v>22266596.239999998</v>
      </c>
    </row>
    <row r="65" spans="1:6" x14ac:dyDescent="0.25">
      <c r="A65" s="18"/>
      <c r="B65" s="18"/>
      <c r="C65" s="18"/>
      <c r="D65" s="23" t="s">
        <v>111</v>
      </c>
      <c r="E65" s="94">
        <v>1052896.68</v>
      </c>
      <c r="F65" s="103">
        <v>1052896.68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458746173.72999996</v>
      </c>
      <c r="F68" s="20">
        <f>SUM(F69:F73)</f>
        <v>252246031.45000002</v>
      </c>
    </row>
    <row r="69" spans="1:6" x14ac:dyDescent="0.25">
      <c r="A69" s="26"/>
      <c r="B69" s="18"/>
      <c r="C69" s="18"/>
      <c r="D69" s="19" t="s">
        <v>114</v>
      </c>
      <c r="E69" s="95">
        <v>197593596.94999999</v>
      </c>
      <c r="F69" s="104">
        <v>99327316.439999998</v>
      </c>
    </row>
    <row r="70" spans="1:6" x14ac:dyDescent="0.25">
      <c r="A70" s="26"/>
      <c r="B70" s="18"/>
      <c r="C70" s="18"/>
      <c r="D70" s="19" t="s">
        <v>115</v>
      </c>
      <c r="E70" s="95">
        <v>261085465.47999999</v>
      </c>
      <c r="F70" s="104">
        <v>152851603.71000001</v>
      </c>
    </row>
    <row r="71" spans="1:6" x14ac:dyDescent="0.25">
      <c r="A71" s="26"/>
      <c r="B71" s="18"/>
      <c r="C71" s="18"/>
      <c r="D71" s="19" t="s">
        <v>116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96">
        <v>67111.3</v>
      </c>
      <c r="F73" s="105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482065666.64999998</v>
      </c>
      <c r="F79" s="4">
        <f>F63+F68+F75</f>
        <v>275565524.37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501123663.83999997</v>
      </c>
      <c r="F81" s="4">
        <f>F59+F79</f>
        <v>360328911.84000003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9:F9 B48:C51 C9 B12:C12 B16:C16 B23:C23 B18:C18 C17 B25:C25 B30:C46 B27:C28 B57:C62 B14:B15 E13:F13 E15:F15 E17:F17 E19:F23 E25:F42 F24 E44:F51 E53:F63 E66:F68 E71:F72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112" t="s">
        <v>136</v>
      </c>
      <c r="B1" s="112"/>
      <c r="C1" s="112"/>
      <c r="D1" s="112"/>
      <c r="E1" s="112"/>
      <c r="F1" s="112"/>
      <c r="G1" s="11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110" t="s">
        <v>139</v>
      </c>
      <c r="B6" s="9">
        <v>2022</v>
      </c>
      <c r="C6" s="110">
        <f>+B6+1</f>
        <v>2023</v>
      </c>
      <c r="D6" s="110">
        <f>+C6+1</f>
        <v>2024</v>
      </c>
      <c r="E6" s="110">
        <f>+D6+1</f>
        <v>2025</v>
      </c>
      <c r="F6" s="110">
        <f>+E6+1</f>
        <v>2026</v>
      </c>
      <c r="G6" s="110">
        <f>+F6+1</f>
        <v>2027</v>
      </c>
    </row>
    <row r="7" spans="1:7" ht="83.25" customHeight="1" x14ac:dyDescent="0.25">
      <c r="A7" s="111"/>
      <c r="B7" s="43" t="s">
        <v>140</v>
      </c>
      <c r="C7" s="111"/>
      <c r="D7" s="111"/>
      <c r="E7" s="111"/>
      <c r="F7" s="111"/>
      <c r="G7" s="111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3" t="s">
        <v>155</v>
      </c>
      <c r="B1" s="113"/>
      <c r="C1" s="113"/>
      <c r="D1" s="113"/>
      <c r="E1" s="113"/>
      <c r="F1" s="113"/>
      <c r="G1" s="11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114" t="s">
        <v>157</v>
      </c>
      <c r="B6" s="9">
        <v>2022</v>
      </c>
      <c r="C6" s="110">
        <f>+B6+1</f>
        <v>2023</v>
      </c>
      <c r="D6" s="110">
        <f>+C6+1</f>
        <v>2024</v>
      </c>
      <c r="E6" s="110">
        <f>+D6+1</f>
        <v>2025</v>
      </c>
      <c r="F6" s="110">
        <f>+E6+1</f>
        <v>2026</v>
      </c>
      <c r="G6" s="110">
        <f>+F6+1</f>
        <v>2027</v>
      </c>
    </row>
    <row r="7" spans="1:7" ht="57.75" customHeight="1" x14ac:dyDescent="0.25">
      <c r="A7" s="115"/>
      <c r="B7" s="10" t="s">
        <v>140</v>
      </c>
      <c r="C7" s="111"/>
      <c r="D7" s="111"/>
      <c r="E7" s="111"/>
      <c r="F7" s="111"/>
      <c r="G7" s="111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3" t="s">
        <v>171</v>
      </c>
      <c r="B1" s="113"/>
      <c r="C1" s="113"/>
      <c r="D1" s="113"/>
      <c r="E1" s="113"/>
      <c r="F1" s="113"/>
      <c r="G1" s="11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117" t="s">
        <v>139</v>
      </c>
      <c r="B5" s="118">
        <v>2017</v>
      </c>
      <c r="C5" s="118">
        <f>+B5+1</f>
        <v>2018</v>
      </c>
      <c r="D5" s="118">
        <f>+C5+1</f>
        <v>2019</v>
      </c>
      <c r="E5" s="118">
        <f>+D5+1</f>
        <v>2020</v>
      </c>
      <c r="F5" s="118">
        <f>+E5+1</f>
        <v>2021</v>
      </c>
      <c r="G5" s="9">
        <f>+F5+1</f>
        <v>2022</v>
      </c>
    </row>
    <row r="6" spans="1:7" ht="32.25" x14ac:dyDescent="0.25">
      <c r="A6" s="109"/>
      <c r="B6" s="119"/>
      <c r="C6" s="119"/>
      <c r="D6" s="119"/>
      <c r="E6" s="119"/>
      <c r="F6" s="119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16" t="s">
        <v>194</v>
      </c>
      <c r="B39" s="116"/>
      <c r="C39" s="116"/>
      <c r="D39" s="116"/>
      <c r="E39" s="116"/>
      <c r="F39" s="116"/>
      <c r="G39" s="116"/>
    </row>
    <row r="40" spans="1:7" x14ac:dyDescent="0.25">
      <c r="A40" s="116" t="s">
        <v>195</v>
      </c>
      <c r="B40" s="116"/>
      <c r="C40" s="116"/>
      <c r="D40" s="116"/>
      <c r="E40" s="116"/>
      <c r="F40" s="116"/>
      <c r="G40" s="1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3" t="s">
        <v>196</v>
      </c>
      <c r="B1" s="113"/>
      <c r="C1" s="113"/>
      <c r="D1" s="113"/>
      <c r="E1" s="113"/>
      <c r="F1" s="113"/>
      <c r="G1" s="11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120" t="s">
        <v>157</v>
      </c>
      <c r="B5" s="118">
        <v>2017</v>
      </c>
      <c r="C5" s="118">
        <f>+B5+1</f>
        <v>2018</v>
      </c>
      <c r="D5" s="118">
        <f>+C5+1</f>
        <v>2019</v>
      </c>
      <c r="E5" s="118">
        <f>+D5+1</f>
        <v>2020</v>
      </c>
      <c r="F5" s="118">
        <f>+E5+1</f>
        <v>2021</v>
      </c>
      <c r="G5" s="9">
        <v>2022</v>
      </c>
    </row>
    <row r="6" spans="1:7" ht="48.75" customHeight="1" x14ac:dyDescent="0.25">
      <c r="A6" s="121"/>
      <c r="B6" s="119"/>
      <c r="C6" s="119"/>
      <c r="D6" s="119"/>
      <c r="E6" s="119"/>
      <c r="F6" s="119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116" t="s">
        <v>194</v>
      </c>
      <c r="B32" s="116"/>
      <c r="C32" s="116"/>
      <c r="D32" s="116"/>
      <c r="E32" s="116"/>
      <c r="F32" s="116"/>
      <c r="G32" s="116"/>
    </row>
    <row r="33" spans="1:7" x14ac:dyDescent="0.25">
      <c r="A33" s="116" t="s">
        <v>195</v>
      </c>
      <c r="B33" s="116"/>
      <c r="C33" s="116"/>
      <c r="D33" s="116"/>
      <c r="E33" s="116"/>
      <c r="F33" s="116"/>
      <c r="G33" s="1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22" t="s">
        <v>200</v>
      </c>
      <c r="B1" s="122"/>
      <c r="C1" s="122"/>
      <c r="D1" s="122"/>
      <c r="E1" s="122"/>
      <c r="F1" s="122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