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3\"/>
    </mc:Choice>
  </mc:AlternateContent>
  <bookViews>
    <workbookView xWindow="-120" yWindow="-120" windowWidth="20730" windowHeight="1116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6" l="1"/>
  <c r="D73" i="6"/>
  <c r="B75" i="6" l="1"/>
  <c r="D59" i="6" l="1"/>
  <c r="D56" i="6"/>
  <c r="D57" i="6"/>
  <c r="D58" i="6"/>
  <c r="D55" i="6"/>
  <c r="D54" i="6" s="1"/>
  <c r="D47" i="6"/>
  <c r="D48" i="6"/>
  <c r="D49" i="6"/>
  <c r="D50" i="6"/>
  <c r="D51" i="6"/>
  <c r="D52" i="6"/>
  <c r="D53" i="6"/>
  <c r="D46" i="6"/>
  <c r="E54" i="6"/>
  <c r="G63" i="6"/>
  <c r="G62" i="6"/>
  <c r="G61" i="6"/>
  <c r="G60" i="6"/>
  <c r="G58" i="6"/>
  <c r="G57" i="6"/>
  <c r="G56" i="6"/>
  <c r="G55" i="6"/>
  <c r="G53" i="6"/>
  <c r="G52" i="6"/>
  <c r="G51" i="6"/>
  <c r="G50" i="6"/>
  <c r="G49" i="6"/>
  <c r="G48" i="6"/>
  <c r="G47" i="6"/>
  <c r="G46" i="6"/>
  <c r="D10" i="6"/>
  <c r="D11" i="6"/>
  <c r="D12" i="6"/>
  <c r="D13" i="6"/>
  <c r="D14" i="6"/>
  <c r="D15" i="6"/>
  <c r="D17" i="6"/>
  <c r="D16" i="6" s="1"/>
  <c r="D18" i="6"/>
  <c r="D19" i="6"/>
  <c r="D20" i="6"/>
  <c r="D21" i="6"/>
  <c r="D22" i="6"/>
  <c r="D23" i="6"/>
  <c r="D24" i="6"/>
  <c r="D25" i="6"/>
  <c r="D26" i="6"/>
  <c r="D27" i="6"/>
  <c r="D29" i="6"/>
  <c r="D28" i="6" s="1"/>
  <c r="D30" i="6"/>
  <c r="D31" i="6"/>
  <c r="D32" i="6"/>
  <c r="D33" i="6"/>
  <c r="D34" i="6"/>
  <c r="D36" i="6"/>
  <c r="D38" i="6"/>
  <c r="D39" i="6"/>
  <c r="D9" i="6"/>
  <c r="D45" i="6" l="1"/>
  <c r="B28" i="6"/>
  <c r="B16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59" i="6"/>
  <c r="G39" i="6"/>
  <c r="G38" i="6"/>
  <c r="G36" i="6"/>
  <c r="G35" i="6" s="1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45" i="6"/>
  <c r="E37" i="6"/>
  <c r="E35" i="6"/>
  <c r="E28" i="6"/>
  <c r="E16" i="6"/>
  <c r="D75" i="6"/>
  <c r="D67" i="6"/>
  <c r="D41" i="6"/>
  <c r="C75" i="6"/>
  <c r="C67" i="6"/>
  <c r="C59" i="6"/>
  <c r="C54" i="6"/>
  <c r="C45" i="6"/>
  <c r="C37" i="6"/>
  <c r="C35" i="6"/>
  <c r="C28" i="6"/>
  <c r="C16" i="6"/>
  <c r="B67" i="6"/>
  <c r="B59" i="6"/>
  <c r="B54" i="6"/>
  <c r="B45" i="6"/>
  <c r="B37" i="6"/>
  <c r="D37" i="6" s="1"/>
  <c r="B35" i="6"/>
  <c r="D35" i="6" s="1"/>
  <c r="E41" i="6" l="1"/>
  <c r="F65" i="6"/>
  <c r="E65" i="6"/>
  <c r="C65" i="6"/>
  <c r="C70" i="6" s="1"/>
  <c r="F41" i="6"/>
  <c r="C41" i="6"/>
  <c r="G28" i="6"/>
  <c r="B41" i="6"/>
  <c r="B65" i="6"/>
  <c r="B70" i="6" s="1"/>
  <c r="G54" i="6"/>
  <c r="D65" i="6"/>
  <c r="D70" i="6" s="1"/>
  <c r="G45" i="6"/>
  <c r="G16" i="6"/>
  <c r="G41" i="6" s="1"/>
  <c r="G37" i="6"/>
  <c r="E70" i="6" l="1"/>
  <c r="G65" i="6"/>
  <c r="F70" i="6"/>
  <c r="G70" i="6"/>
  <c r="G42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<sst xmlns="http://schemas.openxmlformats.org/spreadsheetml/2006/main" count="253" uniqueCount="186">
  <si>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</si>
  <si>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</si>
  <si>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</si>
  <si>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</si>
  <si>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</si>
  <si>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</si>
  <si>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</si>
  <si>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</si>
  <si>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</si>
  <si>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</si>
  <si>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</si>
  <si>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</si>
  <si>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</si>
  <si>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</si>
  <si>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</si>
  <si>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</si>
  <si>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</si>
  <si>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</si>
  <si>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</si>
  <si>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</si>
  <si>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</si>
  <si>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</si>
  <si>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</si>
  <si>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</si>
  <si>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</si>
  <si>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</si>
  <si>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</si>
  <si>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</si>
  <si>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</si>
  <si>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</si>
  <si>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</si>
  <si>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</si>
  <si>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</si>
  <si>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</si>
  <si>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</si>
  <si>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</si>
  <si>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</si>
  <si>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</si>
  <si>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</si>
  <si>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</si>
  <si>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</si>
  <si>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</si>
  <si>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</si>
  <si>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</si>
  <si>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</si>
  <si>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</si>
  <si>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</si>
  <si>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</si>
  <si>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</si>
  <si>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</si>
  <si>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</si>
  <si>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</si>
  <si>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</si>
  <si>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</si>
  <si>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</si>
  <si>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</si>
  <si>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</si>
  <si>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</si>
  <si>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</si>
  <si>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</si>
  <si>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</si>
  <si>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</si>
  <si>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</si>
  <si>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</si>
  <si>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</si>
  <si>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</si>
  <si>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</si>
  <si>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</si>
  <si>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</si>
  <si>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</si>
  <si>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</si>
  <si>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</si>
  <si>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</si>
  <si>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</si>
  <si>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</si>
  <si>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</si>
  <si>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</si>
  <si>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</si>
  <si>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</si>
  <si>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</si>
  <si>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</si>
  <si>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</si>
  <si>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</si>
  <si>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</si>
  <si>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</si>
  <si>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</si>
  <si>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</si>
  <si>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</si>
  <si>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</si>
  <si>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</si>
  <si>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</si>
  <si>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</si>
  <si>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</si>
  <si>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</si>
  <si>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</si>
  <si>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</si>
  <si>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</si>
  <si>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</si>
  <si>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</si>
  <si>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</si>
  <si>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</si>
  <si>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</si>
  <si>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</si>
  <si>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</si>
  <si>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</si>
  <si>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</si>
  <si>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</si>
  <si>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</si>
  <si>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</si>
  <si>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</si>
  <si>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</si>
  <si>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</si>
  <si>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</si>
  <si>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</si>
  <si>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</si>
  <si>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</si>
  <si>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</si>
  <si>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</si>
  <si>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</si>
  <si>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</si>
  <si>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</si>
  <si>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</si>
  <si>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</si>
  <si>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</si>
  <si>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</si>
  <si>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</si>
  <si>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</si>
  <si>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</si>
  <si>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</si>
  <si>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</si>
  <si>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</si>
  <si>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</si>
  <si>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</si>
  <si>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</si>
  <si>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</si>
  <si>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</si>
  <si>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</si>
  <si>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</si>
  <si>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</si>
  <si>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</si>
  <si>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</si>
  <si>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</si>
  <si>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</si>
  <si>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</si>
  <si>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</si>
  <si>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</si>
  <si>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</si>
  <si>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</si>
  <si>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</si>
  <si>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</si>
  <si>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</si>
  <si>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</si>
  <si>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</si>
  <si>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</si>
  <si>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</si>
  <si>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</si>
  <si>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</si>
  <si>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</si>
  <si>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</si>
  <si>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</si>
  <si>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</si>
  <si>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</si>
  <si>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</si>
  <si>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</si>
  <si>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</si>
  <si>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</si>
  <si>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</si>
  <si>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</si>
  <si>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</si>
  <si>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</si>
  <si>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</si>
  <si>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</si>
  <si>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</si>
  <si>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</si>
  <si>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</si>
  <si>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</si>
  <si>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</si>
  <si>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</si>
  <si>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</si>
  <si>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</si>
  <si>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</si>
  <si>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</si>
  <si>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</si>
  <si>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</si>
  <si>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2023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</si>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</sst>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/>
    <cellStyle name="Millares 3" xfId="5"/>
    <cellStyle name="Millares 4" xfId="8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="76" zoomScaleNormal="115" workbookViewId="0">
      <selection activeCell="C15" sqref="C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73" t="s">
        <v>2</v>
      </c>
      <c r="B1" s="74"/>
      <c r="C1" s="74"/>
      <c r="D1" s="74"/>
      <c r="E1" s="74"/>
      <c r="F1" s="74"/>
      <c r="G1" s="75"/>
    </row>
    <row r="2" spans="1:7" x14ac:dyDescent="0.25">
      <c r="A2" s="43" t="s">
        <v>185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184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ht="41.45" customHeight="1" x14ac:dyDescent="0.25">
      <c r="A6" s="76" t="s">
        <v>4</v>
      </c>
      <c r="B6" s="78" t="s">
        <v>5</v>
      </c>
      <c r="C6" s="78"/>
      <c r="D6" s="78"/>
      <c r="E6" s="78"/>
      <c r="F6" s="78"/>
      <c r="G6" s="78" t="s">
        <v>6</v>
      </c>
    </row>
    <row r="7" spans="1:7" ht="30" x14ac:dyDescent="0.25">
      <c r="A7" s="77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8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68">
        <v>25200000</v>
      </c>
      <c r="C9" s="70">
        <v>1080000</v>
      </c>
      <c r="D9" s="68">
        <f>B9+C9</f>
        <v>26280000</v>
      </c>
      <c r="E9" s="70">
        <v>25023333.420000002</v>
      </c>
      <c r="F9" s="70">
        <v>25023333.550000001</v>
      </c>
      <c r="G9" s="68">
        <f>F9-B9</f>
        <v>-176666.44999999925</v>
      </c>
    </row>
    <row r="10" spans="1:7" x14ac:dyDescent="0.25">
      <c r="A10" s="19" t="s">
        <v>13</v>
      </c>
      <c r="B10" s="68">
        <v>0</v>
      </c>
      <c r="C10" s="70">
        <v>0</v>
      </c>
      <c r="D10" s="68">
        <f t="shared" ref="D10:D39" si="0">B10+C10</f>
        <v>0</v>
      </c>
      <c r="E10" s="70">
        <v>0</v>
      </c>
      <c r="F10" s="70">
        <v>0</v>
      </c>
      <c r="G10" s="68">
        <f>F10-B10</f>
        <v>0</v>
      </c>
    </row>
    <row r="11" spans="1:7" x14ac:dyDescent="0.25">
      <c r="A11" s="19" t="s">
        <v>14</v>
      </c>
      <c r="B11" s="68">
        <v>8400000</v>
      </c>
      <c r="C11" s="70">
        <v>-3950000</v>
      </c>
      <c r="D11" s="68">
        <f t="shared" si="0"/>
        <v>4450000</v>
      </c>
      <c r="E11" s="70">
        <v>1676585</v>
      </c>
      <c r="F11" s="70">
        <v>1676585</v>
      </c>
      <c r="G11" s="68">
        <f t="shared" ref="G11:G15" si="1">F11-B11</f>
        <v>-6723415</v>
      </c>
    </row>
    <row r="12" spans="1:7" x14ac:dyDescent="0.25">
      <c r="A12" s="19" t="s">
        <v>15</v>
      </c>
      <c r="B12" s="68">
        <v>31080000</v>
      </c>
      <c r="C12" s="70">
        <v>490000</v>
      </c>
      <c r="D12" s="68">
        <f t="shared" si="0"/>
        <v>31570000</v>
      </c>
      <c r="E12" s="70">
        <v>19985179.48</v>
      </c>
      <c r="F12" s="70">
        <v>19823818.190000001</v>
      </c>
      <c r="G12" s="68">
        <f t="shared" si="1"/>
        <v>-11256181.809999999</v>
      </c>
    </row>
    <row r="13" spans="1:7" x14ac:dyDescent="0.25">
      <c r="A13" s="19" t="s">
        <v>16</v>
      </c>
      <c r="B13" s="68">
        <v>2572500</v>
      </c>
      <c r="C13" s="70">
        <v>3099000</v>
      </c>
      <c r="D13" s="68">
        <f t="shared" si="0"/>
        <v>5671500</v>
      </c>
      <c r="E13" s="70">
        <v>6268279.7800000003</v>
      </c>
      <c r="F13" s="70">
        <v>6268279.2199999997</v>
      </c>
      <c r="G13" s="68">
        <f t="shared" si="1"/>
        <v>3695779.2199999997</v>
      </c>
    </row>
    <row r="14" spans="1:7" x14ac:dyDescent="0.25">
      <c r="A14" s="19" t="s">
        <v>17</v>
      </c>
      <c r="B14" s="68">
        <v>2047500</v>
      </c>
      <c r="C14" s="70">
        <v>781000</v>
      </c>
      <c r="D14" s="68">
        <f t="shared" si="0"/>
        <v>2828500</v>
      </c>
      <c r="E14" s="70">
        <v>1946780.38</v>
      </c>
      <c r="F14" s="70">
        <v>1946780.44</v>
      </c>
      <c r="G14" s="68">
        <f t="shared" si="1"/>
        <v>-100719.56000000006</v>
      </c>
    </row>
    <row r="15" spans="1:7" x14ac:dyDescent="0.25">
      <c r="A15" s="19" t="s">
        <v>18</v>
      </c>
      <c r="B15" s="68">
        <v>0</v>
      </c>
      <c r="C15" s="70">
        <v>0</v>
      </c>
      <c r="D15" s="68">
        <f t="shared" si="0"/>
        <v>0</v>
      </c>
      <c r="E15" s="70">
        <v>0</v>
      </c>
      <c r="F15" s="70">
        <v>0</v>
      </c>
      <c r="G15" s="68">
        <f t="shared" si="1"/>
        <v>0</v>
      </c>
    </row>
    <row r="16" spans="1:7" x14ac:dyDescent="0.25">
      <c r="A16" s="41" t="s">
        <v>19</v>
      </c>
      <c r="B16" s="68">
        <f>SUM(B17:B27)</f>
        <v>179400000</v>
      </c>
      <c r="C16" s="68">
        <f t="shared" ref="C16:G16" si="2">SUM(C17:C27)</f>
        <v>28035722</v>
      </c>
      <c r="D16" s="68">
        <f>SUM(D17:D27)</f>
        <v>207435722</v>
      </c>
      <c r="E16" s="68">
        <f t="shared" si="2"/>
        <v>162611901.58000001</v>
      </c>
      <c r="F16" s="68">
        <f t="shared" si="2"/>
        <v>162611901.58000001</v>
      </c>
      <c r="G16" s="68">
        <f t="shared" si="2"/>
        <v>-16788098.419999994</v>
      </c>
    </row>
    <row r="17" spans="1:7" x14ac:dyDescent="0.25">
      <c r="A17" s="36" t="s">
        <v>20</v>
      </c>
      <c r="B17" s="70">
        <v>118000000</v>
      </c>
      <c r="C17" s="70">
        <v>21028905</v>
      </c>
      <c r="D17" s="68">
        <f t="shared" si="0"/>
        <v>139028905</v>
      </c>
      <c r="E17" s="70">
        <v>109095428.40000001</v>
      </c>
      <c r="F17" s="70">
        <v>109095428.40000001</v>
      </c>
      <c r="G17" s="69">
        <v>-8904571.599999994</v>
      </c>
    </row>
    <row r="18" spans="1:7" x14ac:dyDescent="0.25">
      <c r="A18" s="36" t="s">
        <v>21</v>
      </c>
      <c r="B18" s="70">
        <v>32000000</v>
      </c>
      <c r="C18" s="70">
        <v>6762831</v>
      </c>
      <c r="D18" s="68">
        <f t="shared" si="0"/>
        <v>38762831</v>
      </c>
      <c r="E18" s="70">
        <v>29668780.879999999</v>
      </c>
      <c r="F18" s="70">
        <v>29668780.879999999</v>
      </c>
      <c r="G18" s="69">
        <v>-2331219.120000001</v>
      </c>
    </row>
    <row r="19" spans="1:7" x14ac:dyDescent="0.25">
      <c r="A19" s="36" t="s">
        <v>22</v>
      </c>
      <c r="B19" s="70">
        <v>13200000</v>
      </c>
      <c r="C19" s="70">
        <v>-1318647</v>
      </c>
      <c r="D19" s="68">
        <f t="shared" si="0"/>
        <v>11881353</v>
      </c>
      <c r="E19" s="70">
        <v>10127121.93</v>
      </c>
      <c r="F19" s="70">
        <v>10127121.93</v>
      </c>
      <c r="G19" s="69">
        <v>-3072878.0700000003</v>
      </c>
    </row>
    <row r="20" spans="1:7" x14ac:dyDescent="0.25">
      <c r="A20" s="36" t="s">
        <v>23</v>
      </c>
      <c r="B20" s="69">
        <v>0</v>
      </c>
      <c r="C20" s="69">
        <v>0</v>
      </c>
      <c r="D20" s="68">
        <f t="shared" si="0"/>
        <v>0</v>
      </c>
      <c r="E20" s="69">
        <v>0</v>
      </c>
      <c r="F20" s="69">
        <v>0</v>
      </c>
      <c r="G20" s="69">
        <v>0</v>
      </c>
    </row>
    <row r="21" spans="1:7" x14ac:dyDescent="0.25">
      <c r="A21" s="36" t="s">
        <v>24</v>
      </c>
      <c r="B21" s="69">
        <v>0</v>
      </c>
      <c r="C21" s="69">
        <v>0</v>
      </c>
      <c r="D21" s="68">
        <f t="shared" si="0"/>
        <v>0</v>
      </c>
      <c r="E21" s="69">
        <v>0</v>
      </c>
      <c r="F21" s="69">
        <v>0</v>
      </c>
      <c r="G21" s="69">
        <v>0</v>
      </c>
    </row>
    <row r="22" spans="1:7" x14ac:dyDescent="0.25">
      <c r="A22" s="36" t="s">
        <v>25</v>
      </c>
      <c r="B22" s="70">
        <v>3000000</v>
      </c>
      <c r="C22" s="70">
        <v>765019</v>
      </c>
      <c r="D22" s="68">
        <f t="shared" si="0"/>
        <v>3765019</v>
      </c>
      <c r="E22" s="70">
        <v>2911896.56</v>
      </c>
      <c r="F22" s="70">
        <v>2911896.56</v>
      </c>
      <c r="G22" s="69">
        <v>-88103.439999999944</v>
      </c>
    </row>
    <row r="23" spans="1:7" x14ac:dyDescent="0.25">
      <c r="A23" s="36" t="s">
        <v>26</v>
      </c>
      <c r="B23" s="69">
        <v>0</v>
      </c>
      <c r="C23" s="69">
        <v>0</v>
      </c>
      <c r="D23" s="68">
        <f t="shared" si="0"/>
        <v>0</v>
      </c>
      <c r="E23" s="69">
        <v>0</v>
      </c>
      <c r="F23" s="69">
        <v>0</v>
      </c>
      <c r="G23" s="69">
        <v>0</v>
      </c>
    </row>
    <row r="24" spans="1:7" x14ac:dyDescent="0.25">
      <c r="A24" s="36" t="s">
        <v>27</v>
      </c>
      <c r="B24" s="69">
        <v>0</v>
      </c>
      <c r="C24" s="69">
        <v>0</v>
      </c>
      <c r="D24" s="68">
        <f t="shared" si="0"/>
        <v>0</v>
      </c>
      <c r="E24" s="69">
        <v>0</v>
      </c>
      <c r="F24" s="69">
        <v>0</v>
      </c>
      <c r="G24" s="69">
        <v>0</v>
      </c>
    </row>
    <row r="25" spans="1:7" x14ac:dyDescent="0.25">
      <c r="A25" s="36" t="s">
        <v>28</v>
      </c>
      <c r="B25" s="70">
        <v>3000000</v>
      </c>
      <c r="C25" s="70">
        <v>916993</v>
      </c>
      <c r="D25" s="68">
        <f t="shared" si="0"/>
        <v>3916993</v>
      </c>
      <c r="E25" s="70">
        <v>2959037.81</v>
      </c>
      <c r="F25" s="70">
        <v>2959037.81</v>
      </c>
      <c r="G25" s="69">
        <v>-40962.189999999944</v>
      </c>
    </row>
    <row r="26" spans="1:7" x14ac:dyDescent="0.25">
      <c r="A26" s="36" t="s">
        <v>29</v>
      </c>
      <c r="B26" s="70">
        <v>10200000</v>
      </c>
      <c r="C26" s="70">
        <v>-119379</v>
      </c>
      <c r="D26" s="68">
        <f t="shared" si="0"/>
        <v>10080621</v>
      </c>
      <c r="E26" s="70">
        <v>7849636</v>
      </c>
      <c r="F26" s="70">
        <v>7849636</v>
      </c>
      <c r="G26" s="69">
        <v>-2350364</v>
      </c>
    </row>
    <row r="27" spans="1:7" x14ac:dyDescent="0.25">
      <c r="A27" s="36" t="s">
        <v>30</v>
      </c>
      <c r="B27" s="70">
        <v>0</v>
      </c>
      <c r="C27" s="70">
        <v>0</v>
      </c>
      <c r="D27" s="68">
        <f t="shared" si="0"/>
        <v>0</v>
      </c>
      <c r="E27" s="70">
        <v>0</v>
      </c>
      <c r="F27" s="70">
        <v>0</v>
      </c>
      <c r="G27" s="69">
        <v>0</v>
      </c>
    </row>
    <row r="28" spans="1:7" x14ac:dyDescent="0.25">
      <c r="A28" s="19" t="s">
        <v>31</v>
      </c>
      <c r="B28" s="68">
        <f>SUM(B29:B33)</f>
        <v>3190000</v>
      </c>
      <c r="C28" s="68">
        <f t="shared" ref="C28:G28" si="3">SUM(C29:C33)</f>
        <v>669241</v>
      </c>
      <c r="D28" s="68">
        <f>SUM(D29:D33)</f>
        <v>3859241</v>
      </c>
      <c r="E28" s="68">
        <f t="shared" si="3"/>
        <v>3012951.95</v>
      </c>
      <c r="F28" s="68">
        <f t="shared" si="3"/>
        <v>3012951.95</v>
      </c>
      <c r="G28" s="68">
        <f t="shared" si="3"/>
        <v>-177048.05</v>
      </c>
    </row>
    <row r="29" spans="1:7" x14ac:dyDescent="0.25">
      <c r="A29" s="36" t="s">
        <v>32</v>
      </c>
      <c r="B29" s="70">
        <v>40000</v>
      </c>
      <c r="C29" s="70">
        <v>-20000</v>
      </c>
      <c r="D29" s="68">
        <f t="shared" si="0"/>
        <v>20000</v>
      </c>
      <c r="E29" s="70">
        <v>21642.61</v>
      </c>
      <c r="F29" s="70">
        <v>21642.61</v>
      </c>
      <c r="G29" s="69">
        <v>-18357.39</v>
      </c>
    </row>
    <row r="30" spans="1:7" x14ac:dyDescent="0.25">
      <c r="A30" s="36" t="s">
        <v>33</v>
      </c>
      <c r="B30" s="70">
        <v>350000</v>
      </c>
      <c r="C30" s="70">
        <v>-21927</v>
      </c>
      <c r="D30" s="68">
        <f t="shared" si="0"/>
        <v>328073</v>
      </c>
      <c r="E30" s="70">
        <v>257838.57</v>
      </c>
      <c r="F30" s="70">
        <v>257838.57</v>
      </c>
      <c r="G30" s="69">
        <v>-92161.43</v>
      </c>
    </row>
    <row r="31" spans="1:7" x14ac:dyDescent="0.25">
      <c r="A31" s="36" t="s">
        <v>34</v>
      </c>
      <c r="B31" s="70">
        <v>1700000</v>
      </c>
      <c r="C31" s="70">
        <v>493768</v>
      </c>
      <c r="D31" s="68">
        <f t="shared" si="0"/>
        <v>2193768</v>
      </c>
      <c r="E31" s="70">
        <v>1919324.06</v>
      </c>
      <c r="F31" s="70">
        <v>1919324.06</v>
      </c>
      <c r="G31" s="69">
        <v>219324.06000000006</v>
      </c>
    </row>
    <row r="32" spans="1:7" x14ac:dyDescent="0.25">
      <c r="A32" s="36" t="s">
        <v>35</v>
      </c>
      <c r="B32" s="69">
        <v>0</v>
      </c>
      <c r="C32" s="69">
        <v>0</v>
      </c>
      <c r="D32" s="68">
        <f t="shared" si="0"/>
        <v>0</v>
      </c>
      <c r="E32" s="69">
        <v>0</v>
      </c>
      <c r="F32" s="69">
        <v>0</v>
      </c>
      <c r="G32" s="69">
        <v>0</v>
      </c>
    </row>
    <row r="33" spans="1:7" ht="14.45" customHeight="1" x14ac:dyDescent="0.25">
      <c r="A33" s="36" t="s">
        <v>36</v>
      </c>
      <c r="B33" s="70">
        <v>1100000</v>
      </c>
      <c r="C33" s="70">
        <v>217400</v>
      </c>
      <c r="D33" s="68">
        <f t="shared" si="0"/>
        <v>1317400</v>
      </c>
      <c r="E33" s="70">
        <v>814146.71</v>
      </c>
      <c r="F33" s="70">
        <v>814146.71</v>
      </c>
      <c r="G33" s="69">
        <v>-285853.29000000004</v>
      </c>
    </row>
    <row r="34" spans="1:7" ht="14.45" customHeight="1" x14ac:dyDescent="0.25">
      <c r="A34" s="19" t="s">
        <v>37</v>
      </c>
      <c r="B34" s="70">
        <v>410000</v>
      </c>
      <c r="C34" s="70">
        <v>20578613.77</v>
      </c>
      <c r="D34" s="68">
        <f t="shared" si="0"/>
        <v>20988613.77</v>
      </c>
      <c r="E34" s="70">
        <v>15019339.310000001</v>
      </c>
      <c r="F34" s="70">
        <v>15019339.310000001</v>
      </c>
      <c r="G34" s="69">
        <v>14609339.310000001</v>
      </c>
    </row>
    <row r="35" spans="1:7" ht="14.45" customHeight="1" x14ac:dyDescent="0.25">
      <c r="A35" s="19" t="s">
        <v>38</v>
      </c>
      <c r="B35" s="68">
        <f t="shared" ref="B35:G35" si="4">B36</f>
        <v>0</v>
      </c>
      <c r="C35" s="68">
        <f t="shared" si="4"/>
        <v>0</v>
      </c>
      <c r="D35" s="68">
        <f t="shared" si="0"/>
        <v>0</v>
      </c>
      <c r="E35" s="68">
        <f t="shared" si="4"/>
        <v>0</v>
      </c>
      <c r="F35" s="68">
        <f t="shared" si="4"/>
        <v>0</v>
      </c>
      <c r="G35" s="68">
        <f t="shared" si="4"/>
        <v>0</v>
      </c>
    </row>
    <row r="36" spans="1:7" ht="14.45" customHeight="1" x14ac:dyDescent="0.25">
      <c r="A36" s="36" t="s">
        <v>39</v>
      </c>
      <c r="B36" s="68">
        <v>0</v>
      </c>
      <c r="C36" s="68">
        <v>0</v>
      </c>
      <c r="D36" s="68">
        <f t="shared" si="0"/>
        <v>0</v>
      </c>
      <c r="E36" s="68">
        <v>0</v>
      </c>
      <c r="F36" s="68">
        <v>0</v>
      </c>
      <c r="G36" s="68">
        <f>F36-B36</f>
        <v>0</v>
      </c>
    </row>
    <row r="37" spans="1:7" ht="14.45" customHeight="1" x14ac:dyDescent="0.25">
      <c r="A37" s="19" t="s">
        <v>40</v>
      </c>
      <c r="B37" s="68">
        <f t="shared" ref="B37:G37" si="5">B38+B39</f>
        <v>0</v>
      </c>
      <c r="C37" s="68">
        <f t="shared" si="5"/>
        <v>0</v>
      </c>
      <c r="D37" s="68">
        <f t="shared" si="0"/>
        <v>0</v>
      </c>
      <c r="E37" s="68">
        <f t="shared" si="5"/>
        <v>0</v>
      </c>
      <c r="F37" s="68">
        <f t="shared" si="5"/>
        <v>0</v>
      </c>
      <c r="G37" s="68">
        <f t="shared" si="5"/>
        <v>0</v>
      </c>
    </row>
    <row r="38" spans="1:7" x14ac:dyDescent="0.25">
      <c r="A38" s="36" t="s">
        <v>41</v>
      </c>
      <c r="B38" s="68">
        <v>0</v>
      </c>
      <c r="C38" s="68">
        <v>0</v>
      </c>
      <c r="D38" s="68">
        <f t="shared" si="0"/>
        <v>0</v>
      </c>
      <c r="E38" s="68">
        <v>0</v>
      </c>
      <c r="F38" s="68">
        <v>0</v>
      </c>
      <c r="G38" s="68">
        <f>F38-B38</f>
        <v>0</v>
      </c>
    </row>
    <row r="39" spans="1:7" x14ac:dyDescent="0.25">
      <c r="A39" s="36" t="s">
        <v>42</v>
      </c>
      <c r="B39" s="68">
        <v>0</v>
      </c>
      <c r="C39" s="68">
        <v>0</v>
      </c>
      <c r="D39" s="68">
        <f t="shared" si="0"/>
        <v>0</v>
      </c>
      <c r="E39" s="68">
        <v>0</v>
      </c>
      <c r="F39" s="68">
        <v>0</v>
      </c>
      <c r="G39" s="68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6">SUM(B9,B10,B11,B12,B13,B14,B15,B16,B28,B34,B35,B37)</f>
        <v>252300000</v>
      </c>
      <c r="C41" s="2">
        <f t="shared" si="6"/>
        <v>50783576.769999996</v>
      </c>
      <c r="D41" s="2">
        <f t="shared" si="6"/>
        <v>303083576.76999998</v>
      </c>
      <c r="E41" s="2">
        <f>SUM(E9,E10,E11,E12,E13,E14,E15,E16,E28,E34,E35,E37)</f>
        <v>235544350.90000001</v>
      </c>
      <c r="F41" s="2">
        <f t="shared" si="6"/>
        <v>235382989.24000001</v>
      </c>
      <c r="G41" s="2">
        <f t="shared" si="6"/>
        <v>-16917010.759999998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7">SUM(B46:B53)</f>
        <v>200000000</v>
      </c>
      <c r="C45" s="14">
        <f t="shared" si="7"/>
        <v>23582153</v>
      </c>
      <c r="D45" s="14">
        <f>SUM(D46:D53)</f>
        <v>223582153</v>
      </c>
      <c r="E45" s="14">
        <f t="shared" si="7"/>
        <v>182055209.55000001</v>
      </c>
      <c r="F45" s="14">
        <f t="shared" si="7"/>
        <v>182055209.55000001</v>
      </c>
      <c r="G45" s="14">
        <f t="shared" si="7"/>
        <v>-17944790.449999988</v>
      </c>
    </row>
    <row r="46" spans="1:7" x14ac:dyDescent="0.25">
      <c r="A46" s="37" t="s">
        <v>47</v>
      </c>
      <c r="B46" s="71">
        <v>0</v>
      </c>
      <c r="C46" s="71">
        <v>0</v>
      </c>
      <c r="D46" s="68">
        <f>B46+C46</f>
        <v>0</v>
      </c>
      <c r="E46" s="71">
        <v>0</v>
      </c>
      <c r="F46" s="71">
        <v>0</v>
      </c>
      <c r="G46" s="71">
        <f>F46-B46</f>
        <v>0</v>
      </c>
    </row>
    <row r="47" spans="1:7" x14ac:dyDescent="0.25">
      <c r="A47" s="37" t="s">
        <v>48</v>
      </c>
      <c r="B47" s="71">
        <v>0</v>
      </c>
      <c r="C47" s="71">
        <v>0</v>
      </c>
      <c r="D47" s="68">
        <f t="shared" ref="D47:D53" si="8">B47+C47</f>
        <v>0</v>
      </c>
      <c r="E47" s="71">
        <v>0</v>
      </c>
      <c r="F47" s="71">
        <v>0</v>
      </c>
      <c r="G47" s="71">
        <f t="shared" ref="G47:G48" si="9">F47-B47</f>
        <v>0</v>
      </c>
    </row>
    <row r="48" spans="1:7" x14ac:dyDescent="0.25">
      <c r="A48" s="37" t="s">
        <v>49</v>
      </c>
      <c r="B48" s="72">
        <v>84000000</v>
      </c>
      <c r="C48" s="72">
        <v>5613146</v>
      </c>
      <c r="D48" s="68">
        <f t="shared" si="8"/>
        <v>89613146</v>
      </c>
      <c r="E48" s="72">
        <v>81258084.180000007</v>
      </c>
      <c r="F48" s="72">
        <v>81258084.180000007</v>
      </c>
      <c r="G48" s="71">
        <f t="shared" si="9"/>
        <v>-2741915.8199999928</v>
      </c>
    </row>
    <row r="49" spans="1:7" ht="30" x14ac:dyDescent="0.25">
      <c r="A49" s="37" t="s">
        <v>50</v>
      </c>
      <c r="B49" s="72">
        <v>116000000</v>
      </c>
      <c r="C49" s="72">
        <v>17969007</v>
      </c>
      <c r="D49" s="68">
        <f t="shared" si="8"/>
        <v>133969007</v>
      </c>
      <c r="E49" s="72">
        <v>100797125.37</v>
      </c>
      <c r="F49" s="72">
        <v>100797125.37</v>
      </c>
      <c r="G49" s="71">
        <f>F49-B49</f>
        <v>-15202874.629999995</v>
      </c>
    </row>
    <row r="50" spans="1:7" x14ac:dyDescent="0.25">
      <c r="A50" s="37" t="s">
        <v>51</v>
      </c>
      <c r="B50" s="71">
        <v>0</v>
      </c>
      <c r="C50" s="71">
        <v>0</v>
      </c>
      <c r="D50" s="68">
        <f t="shared" si="8"/>
        <v>0</v>
      </c>
      <c r="E50" s="71">
        <v>0</v>
      </c>
      <c r="F50" s="71">
        <v>0</v>
      </c>
      <c r="G50" s="71">
        <f t="shared" ref="G50:G53" si="10">F50-B50</f>
        <v>0</v>
      </c>
    </row>
    <row r="51" spans="1:7" x14ac:dyDescent="0.25">
      <c r="A51" s="37" t="s">
        <v>52</v>
      </c>
      <c r="B51" s="71">
        <v>0</v>
      </c>
      <c r="C51" s="71">
        <v>0</v>
      </c>
      <c r="D51" s="68">
        <f t="shared" si="8"/>
        <v>0</v>
      </c>
      <c r="E51" s="71">
        <v>0</v>
      </c>
      <c r="F51" s="71">
        <v>0</v>
      </c>
      <c r="G51" s="71">
        <f t="shared" si="10"/>
        <v>0</v>
      </c>
    </row>
    <row r="52" spans="1:7" ht="30" x14ac:dyDescent="0.25">
      <c r="A52" s="38" t="s">
        <v>53</v>
      </c>
      <c r="B52" s="71">
        <v>0</v>
      </c>
      <c r="C52" s="71">
        <v>0</v>
      </c>
      <c r="D52" s="68">
        <f t="shared" si="8"/>
        <v>0</v>
      </c>
      <c r="E52" s="71">
        <v>0</v>
      </c>
      <c r="F52" s="71">
        <v>0</v>
      </c>
      <c r="G52" s="71">
        <f t="shared" si="10"/>
        <v>0</v>
      </c>
    </row>
    <row r="53" spans="1:7" x14ac:dyDescent="0.25">
      <c r="A53" s="36" t="s">
        <v>54</v>
      </c>
      <c r="B53" s="71">
        <v>0</v>
      </c>
      <c r="C53" s="71">
        <v>0</v>
      </c>
      <c r="D53" s="68">
        <f t="shared" si="8"/>
        <v>0</v>
      </c>
      <c r="E53" s="71">
        <v>0</v>
      </c>
      <c r="F53" s="71">
        <v>0</v>
      </c>
      <c r="G53" s="71">
        <f t="shared" si="10"/>
        <v>0</v>
      </c>
    </row>
    <row r="54" spans="1:7" x14ac:dyDescent="0.25">
      <c r="A54" s="19" t="s">
        <v>55</v>
      </c>
      <c r="B54" s="68">
        <f t="shared" ref="B54:G54" si="11">SUM(B55:B58)</f>
        <v>72700000</v>
      </c>
      <c r="C54" s="68">
        <f t="shared" si="11"/>
        <v>9533865.4100000001</v>
      </c>
      <c r="D54" s="68">
        <f>SUM(D55:D58)</f>
        <v>82233865.409999996</v>
      </c>
      <c r="E54" s="68">
        <f>SUM(E55:E58)</f>
        <v>25872681.34</v>
      </c>
      <c r="F54" s="68">
        <f t="shared" si="11"/>
        <v>25872681.34</v>
      </c>
      <c r="G54" s="68">
        <f t="shared" si="11"/>
        <v>-46827318.659999996</v>
      </c>
    </row>
    <row r="55" spans="1:7" x14ac:dyDescent="0.25">
      <c r="A55" s="38" t="s">
        <v>56</v>
      </c>
      <c r="B55" s="71">
        <v>0</v>
      </c>
      <c r="C55" s="71">
        <v>0</v>
      </c>
      <c r="D55" s="68">
        <f>B55+C55</f>
        <v>0</v>
      </c>
      <c r="E55" s="71">
        <v>0</v>
      </c>
      <c r="F55" s="71">
        <v>0</v>
      </c>
      <c r="G55" s="71">
        <f t="shared" ref="G55:G58" si="12">F55-B55</f>
        <v>0</v>
      </c>
    </row>
    <row r="56" spans="1:7" x14ac:dyDescent="0.25">
      <c r="A56" s="37" t="s">
        <v>57</v>
      </c>
      <c r="B56" s="71">
        <v>0</v>
      </c>
      <c r="C56" s="71">
        <v>0</v>
      </c>
      <c r="D56" s="68">
        <f t="shared" ref="D56:D58" si="13">B56+C56</f>
        <v>0</v>
      </c>
      <c r="E56" s="71">
        <v>0</v>
      </c>
      <c r="F56" s="71">
        <v>0</v>
      </c>
      <c r="G56" s="71">
        <f t="shared" si="12"/>
        <v>0</v>
      </c>
    </row>
    <row r="57" spans="1:7" x14ac:dyDescent="0.25">
      <c r="A57" s="37" t="s">
        <v>58</v>
      </c>
      <c r="B57" s="71">
        <v>0</v>
      </c>
      <c r="C57" s="71">
        <v>0</v>
      </c>
      <c r="D57" s="68">
        <f t="shared" si="13"/>
        <v>0</v>
      </c>
      <c r="E57" s="71">
        <v>0</v>
      </c>
      <c r="F57" s="71">
        <v>0</v>
      </c>
      <c r="G57" s="71">
        <f t="shared" si="12"/>
        <v>0</v>
      </c>
    </row>
    <row r="58" spans="1:7" x14ac:dyDescent="0.25">
      <c r="A58" s="38" t="s">
        <v>59</v>
      </c>
      <c r="B58" s="72">
        <v>72700000</v>
      </c>
      <c r="C58" s="72">
        <v>9533865.4100000001</v>
      </c>
      <c r="D58" s="68">
        <f t="shared" si="13"/>
        <v>82233865.409999996</v>
      </c>
      <c r="E58" s="72">
        <v>25872681.34</v>
      </c>
      <c r="F58" s="72">
        <v>25872681.34</v>
      </c>
      <c r="G58" s="71">
        <f t="shared" si="12"/>
        <v>-46827318.659999996</v>
      </c>
    </row>
    <row r="59" spans="1:7" x14ac:dyDescent="0.25">
      <c r="A59" s="19" t="s">
        <v>60</v>
      </c>
      <c r="B59" s="68">
        <f t="shared" ref="B59:G59" si="14">SUM(B60:B61)</f>
        <v>0</v>
      </c>
      <c r="C59" s="68">
        <f t="shared" si="14"/>
        <v>0</v>
      </c>
      <c r="D59" s="68">
        <f>SUM(D60:D61)</f>
        <v>0</v>
      </c>
      <c r="E59" s="68">
        <f t="shared" si="14"/>
        <v>0</v>
      </c>
      <c r="F59" s="68">
        <f t="shared" si="14"/>
        <v>0</v>
      </c>
      <c r="G59" s="68">
        <f t="shared" si="14"/>
        <v>0</v>
      </c>
    </row>
    <row r="60" spans="1:7" x14ac:dyDescent="0.25">
      <c r="A60" s="37" t="s">
        <v>61</v>
      </c>
      <c r="B60" s="72">
        <v>0</v>
      </c>
      <c r="C60" s="72">
        <v>0</v>
      </c>
      <c r="D60" s="68">
        <v>0</v>
      </c>
      <c r="E60" s="72">
        <v>0</v>
      </c>
      <c r="F60" s="72">
        <v>0</v>
      </c>
      <c r="G60" s="71">
        <f t="shared" ref="G60:G63" si="15">F60-B60</f>
        <v>0</v>
      </c>
    </row>
    <row r="61" spans="1:7" x14ac:dyDescent="0.25">
      <c r="A61" s="37" t="s">
        <v>62</v>
      </c>
      <c r="B61" s="72">
        <v>0</v>
      </c>
      <c r="C61" s="72">
        <v>0</v>
      </c>
      <c r="D61" s="68">
        <v>0</v>
      </c>
      <c r="E61" s="72">
        <v>0</v>
      </c>
      <c r="F61" s="72">
        <v>0</v>
      </c>
      <c r="G61" s="71">
        <f t="shared" si="15"/>
        <v>0</v>
      </c>
    </row>
    <row r="62" spans="1:7" x14ac:dyDescent="0.25">
      <c r="A62" s="19" t="s">
        <v>63</v>
      </c>
      <c r="B62" s="72">
        <v>0</v>
      </c>
      <c r="C62" s="72">
        <v>0</v>
      </c>
      <c r="D62" s="68">
        <v>0</v>
      </c>
      <c r="E62" s="72">
        <v>0</v>
      </c>
      <c r="F62" s="72">
        <v>0</v>
      </c>
      <c r="G62" s="71">
        <f t="shared" si="15"/>
        <v>0</v>
      </c>
    </row>
    <row r="63" spans="1:7" x14ac:dyDescent="0.25">
      <c r="A63" s="19" t="s">
        <v>64</v>
      </c>
      <c r="B63" s="72">
        <v>0</v>
      </c>
      <c r="C63" s="72">
        <v>0</v>
      </c>
      <c r="D63" s="68">
        <v>0</v>
      </c>
      <c r="E63" s="72">
        <v>0</v>
      </c>
      <c r="F63" s="72">
        <v>0</v>
      </c>
      <c r="G63" s="71">
        <f t="shared" si="15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F65" si="16">B45+B54+B59+B62+B63</f>
        <v>272700000</v>
      </c>
      <c r="C65" s="2">
        <f t="shared" si="16"/>
        <v>33116018.41</v>
      </c>
      <c r="D65" s="2">
        <f t="shared" si="16"/>
        <v>305816018.40999997</v>
      </c>
      <c r="E65" s="2">
        <f t="shared" si="16"/>
        <v>207927890.89000002</v>
      </c>
      <c r="F65" s="2">
        <f t="shared" si="16"/>
        <v>207927890.89000002</v>
      </c>
      <c r="G65" s="2">
        <f>G45+G54+G59+G62+G63</f>
        <v>-64772109.109999985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7">B68</f>
        <v>0</v>
      </c>
      <c r="C67" s="2">
        <f t="shared" si="17"/>
        <v>0</v>
      </c>
      <c r="D67" s="2">
        <f t="shared" si="17"/>
        <v>0</v>
      </c>
      <c r="E67" s="2">
        <f t="shared" si="17"/>
        <v>0</v>
      </c>
      <c r="F67" s="2">
        <f t="shared" si="17"/>
        <v>0</v>
      </c>
      <c r="G67" s="2">
        <f t="shared" si="17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>B41+B65+B67</f>
        <v>525000000</v>
      </c>
      <c r="C70" s="2">
        <f>C41+C65+C67</f>
        <v>83899595.179999992</v>
      </c>
      <c r="D70" s="2">
        <f t="shared" ref="D70:G70" si="18">D41+D65+D67</f>
        <v>608899595.17999995</v>
      </c>
      <c r="E70" s="2">
        <f t="shared" si="18"/>
        <v>443472241.79000002</v>
      </c>
      <c r="F70" s="2">
        <f t="shared" si="18"/>
        <v>443310880.13</v>
      </c>
      <c r="G70" s="2">
        <f t="shared" si="18"/>
        <v>-81689119.869999975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50107005.18</v>
      </c>
      <c r="D73" s="14">
        <f>B73+C73</f>
        <v>50107005.18</v>
      </c>
      <c r="E73" s="14">
        <v>17320350.530000001</v>
      </c>
      <c r="F73" s="14">
        <v>17320350.530000001</v>
      </c>
      <c r="G73" s="14">
        <f>F73-B73</f>
        <v>17320350.530000001</v>
      </c>
    </row>
    <row r="74" spans="1:7" ht="30" x14ac:dyDescent="0.25">
      <c r="A74" s="28" t="s">
        <v>71</v>
      </c>
      <c r="B74" s="14">
        <v>0</v>
      </c>
      <c r="C74" s="14">
        <v>2435207.27</v>
      </c>
      <c r="D74" s="14">
        <f>B74+C74</f>
        <v>2435207.27</v>
      </c>
      <c r="E74" s="14">
        <v>2087644.74</v>
      </c>
      <c r="F74" s="14">
        <v>2087644.74</v>
      </c>
      <c r="G74" s="14">
        <f>F74-B74</f>
        <v>2087644.74</v>
      </c>
    </row>
    <row r="75" spans="1:7" x14ac:dyDescent="0.25">
      <c r="A75" s="5" t="s">
        <v>72</v>
      </c>
      <c r="B75" s="2">
        <f>B73+B74</f>
        <v>0</v>
      </c>
      <c r="C75" s="2">
        <f t="shared" ref="C75:G75" si="19">C73+C74</f>
        <v>52542212.450000003</v>
      </c>
      <c r="D75" s="2">
        <f t="shared" si="19"/>
        <v>52542212.450000003</v>
      </c>
      <c r="E75" s="2">
        <f t="shared" si="19"/>
        <v>19407995.27</v>
      </c>
      <c r="F75" s="2">
        <f t="shared" si="19"/>
        <v>19407995.27</v>
      </c>
      <c r="G75" s="2">
        <f t="shared" si="19"/>
        <v>19407995.27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40 B64:F69 G9:G15 G64 G38:G45 C16 B42:F44 B41:D41 F41 B35:C39 E35:F39 E16:F16 B54:C54 D60:D61 G66:G76 B45:C45 E45:F45 F54 B71:F72 D70:F70 C75:F75 B74 B73" unlockedFormula="1"/>
    <ignoredError sqref="C28 B59:C59 E28:F28 E59:F59" formulaRange="1" unlockedFormula="1"/>
    <ignoredError sqref="G59 G54 G16 G28 G35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2" t="s">
        <v>73</v>
      </c>
      <c r="B1" s="82"/>
      <c r="C1" s="82"/>
      <c r="D1" s="82"/>
      <c r="E1" s="82"/>
      <c r="F1" s="82"/>
      <c r="G1" s="8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80" t="s">
        <v>76</v>
      </c>
      <c r="B6" s="9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31" t="s">
        <v>77</v>
      </c>
      <c r="C7" s="81"/>
      <c r="D7" s="81"/>
      <c r="E7" s="81"/>
      <c r="F7" s="81"/>
      <c r="G7" s="81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92</v>
      </c>
      <c r="B1" s="83"/>
      <c r="C1" s="83"/>
      <c r="D1" s="83"/>
      <c r="E1" s="83"/>
      <c r="F1" s="83"/>
      <c r="G1" s="83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4" t="s">
        <v>94</v>
      </c>
      <c r="B6" s="9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10" t="s">
        <v>77</v>
      </c>
      <c r="C7" s="81"/>
      <c r="D7" s="81"/>
      <c r="E7" s="81"/>
      <c r="F7" s="81"/>
      <c r="G7" s="81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108</v>
      </c>
      <c r="B1" s="83"/>
      <c r="C1" s="83"/>
      <c r="D1" s="83"/>
      <c r="E1" s="83"/>
      <c r="F1" s="83"/>
      <c r="G1" s="83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7" t="s">
        <v>76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9">
        <f>+F5+1</f>
        <v>2022</v>
      </c>
    </row>
    <row r="6" spans="1:7" ht="32.25" x14ac:dyDescent="0.25">
      <c r="A6" s="79"/>
      <c r="B6" s="89"/>
      <c r="C6" s="89"/>
      <c r="D6" s="89"/>
      <c r="E6" s="89"/>
      <c r="F6" s="89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6" t="s">
        <v>131</v>
      </c>
      <c r="B39" s="86"/>
      <c r="C39" s="86"/>
      <c r="D39" s="86"/>
      <c r="E39" s="86"/>
      <c r="F39" s="86"/>
      <c r="G39" s="86"/>
    </row>
    <row r="40" spans="1:7" x14ac:dyDescent="0.25">
      <c r="A40" s="86" t="s">
        <v>132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133</v>
      </c>
      <c r="B1" s="83"/>
      <c r="C1" s="83"/>
      <c r="D1" s="83"/>
      <c r="E1" s="83"/>
      <c r="F1" s="83"/>
      <c r="G1" s="83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0" t="s">
        <v>94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9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6" t="s">
        <v>131</v>
      </c>
      <c r="B32" s="86"/>
      <c r="C32" s="86"/>
      <c r="D32" s="86"/>
      <c r="E32" s="86"/>
      <c r="F32" s="86"/>
      <c r="G32" s="86"/>
    </row>
    <row r="33" spans="1:7" x14ac:dyDescent="0.25">
      <c r="A33" s="86" t="s">
        <v>132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2" t="s">
        <v>137</v>
      </c>
      <c r="B1" s="92"/>
      <c r="C1" s="92"/>
      <c r="D1" s="92"/>
      <c r="E1" s="92"/>
      <c r="F1" s="92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2023-10-30T21:22:01Z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