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20" yWindow="-120" windowWidth="20730" windowHeight="11160"/>
  </bookViews>
  <sheets>
    <sheet name="Formato 6a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7" l="1"/>
  <c r="D85" i="7"/>
  <c r="D103" i="7"/>
  <c r="D113" i="7"/>
  <c r="D123" i="7"/>
  <c r="D133" i="7"/>
  <c r="D146" i="7"/>
  <c r="D150" i="7"/>
  <c r="D152" i="7"/>
  <c r="D153" i="7"/>
  <c r="D154" i="7"/>
  <c r="D155" i="7"/>
  <c r="D156" i="7"/>
  <c r="D157" i="7"/>
  <c r="D151" i="7"/>
  <c r="D148" i="7"/>
  <c r="D149" i="7"/>
  <c r="D147" i="7"/>
  <c r="D139" i="7"/>
  <c r="D140" i="7"/>
  <c r="D141" i="7"/>
  <c r="D142" i="7"/>
  <c r="D143" i="7"/>
  <c r="D144" i="7"/>
  <c r="D145" i="7"/>
  <c r="D138" i="7"/>
  <c r="D135" i="7"/>
  <c r="D136" i="7"/>
  <c r="D134" i="7"/>
  <c r="D125" i="7"/>
  <c r="D126" i="7"/>
  <c r="D127" i="7"/>
  <c r="D128" i="7"/>
  <c r="D129" i="7"/>
  <c r="D130" i="7"/>
  <c r="D131" i="7"/>
  <c r="D132" i="7"/>
  <c r="D124" i="7"/>
  <c r="D115" i="7"/>
  <c r="D116" i="7"/>
  <c r="D117" i="7"/>
  <c r="D118" i="7"/>
  <c r="D119" i="7"/>
  <c r="D120" i="7"/>
  <c r="D121" i="7"/>
  <c r="D122" i="7"/>
  <c r="D114" i="7"/>
  <c r="D105" i="7"/>
  <c r="D106" i="7"/>
  <c r="D107" i="7"/>
  <c r="D108" i="7"/>
  <c r="D109" i="7"/>
  <c r="D110" i="7"/>
  <c r="D111" i="7"/>
  <c r="D112" i="7"/>
  <c r="D104" i="7"/>
  <c r="D95" i="7"/>
  <c r="D96" i="7"/>
  <c r="D97" i="7"/>
  <c r="D98" i="7"/>
  <c r="D99" i="7"/>
  <c r="D100" i="7"/>
  <c r="D101" i="7"/>
  <c r="D102" i="7"/>
  <c r="D94" i="7"/>
  <c r="D87" i="7"/>
  <c r="D88" i="7"/>
  <c r="D89" i="7"/>
  <c r="D90" i="7"/>
  <c r="D91" i="7"/>
  <c r="D92" i="7"/>
  <c r="D86" i="7"/>
  <c r="D77" i="7"/>
  <c r="D78" i="7"/>
  <c r="D79" i="7"/>
  <c r="D80" i="7"/>
  <c r="D81" i="7"/>
  <c r="D82" i="7"/>
  <c r="D76" i="7"/>
  <c r="D73" i="7"/>
  <c r="D74" i="7"/>
  <c r="D72" i="7"/>
  <c r="D64" i="7"/>
  <c r="D65" i="7"/>
  <c r="D66" i="7"/>
  <c r="D67" i="7"/>
  <c r="D68" i="7"/>
  <c r="D69" i="7"/>
  <c r="D70" i="7"/>
  <c r="D63" i="7"/>
  <c r="D60" i="7"/>
  <c r="D61" i="7"/>
  <c r="D59" i="7"/>
  <c r="D50" i="7"/>
  <c r="D51" i="7"/>
  <c r="D52" i="7"/>
  <c r="D53" i="7"/>
  <c r="D54" i="7"/>
  <c r="D55" i="7"/>
  <c r="D56" i="7"/>
  <c r="D57" i="7"/>
  <c r="D49" i="7"/>
  <c r="D40" i="7"/>
  <c r="D41" i="7"/>
  <c r="D42" i="7"/>
  <c r="D43" i="7"/>
  <c r="D44" i="7"/>
  <c r="D45" i="7"/>
  <c r="D46" i="7"/>
  <c r="D47" i="7"/>
  <c r="D39" i="7"/>
  <c r="D30" i="7"/>
  <c r="D31" i="7"/>
  <c r="D32" i="7"/>
  <c r="D33" i="7"/>
  <c r="D34" i="7"/>
  <c r="D35" i="7"/>
  <c r="D36" i="7"/>
  <c r="D37" i="7"/>
  <c r="D29" i="7"/>
  <c r="D20" i="7"/>
  <c r="D21" i="7"/>
  <c r="D22" i="7"/>
  <c r="D23" i="7"/>
  <c r="D24" i="7"/>
  <c r="D25" i="7"/>
  <c r="D26" i="7"/>
  <c r="D27" i="7"/>
  <c r="D19" i="7"/>
  <c r="D12" i="7"/>
  <c r="D13" i="7"/>
  <c r="D14" i="7"/>
  <c r="D15" i="7"/>
  <c r="D16" i="7"/>
  <c r="D17" i="7"/>
  <c r="D11" i="7"/>
  <c r="B58" i="7"/>
  <c r="B48" i="7"/>
  <c r="B28" i="7"/>
  <c r="B38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37" i="7"/>
  <c r="D93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18" i="7"/>
  <c r="B10" i="7"/>
  <c r="E84" i="7" l="1"/>
  <c r="G146" i="7"/>
  <c r="G71" i="7"/>
  <c r="G62" i="7"/>
  <c r="G28" i="7"/>
  <c r="C9" i="7"/>
  <c r="G123" i="7"/>
  <c r="B84" i="7"/>
  <c r="C84" i="7"/>
  <c r="G18" i="7"/>
  <c r="G38" i="7"/>
  <c r="G75" i="7"/>
  <c r="G93" i="7"/>
  <c r="G133" i="7"/>
  <c r="G150" i="7"/>
  <c r="B9" i="7"/>
  <c r="D159" i="7"/>
  <c r="E9" i="7"/>
  <c r="F84" i="7"/>
  <c r="G58" i="7"/>
  <c r="G113" i="7"/>
  <c r="G137" i="7"/>
  <c r="G103" i="7"/>
  <c r="G85" i="7"/>
  <c r="G48" i="7"/>
  <c r="G10" i="7"/>
  <c r="F9" i="7"/>
  <c r="D9" i="7"/>
  <c r="E159" i="7" l="1"/>
  <c r="F159" i="7"/>
  <c r="G9" i="7"/>
  <c r="C159" i="7"/>
  <c r="B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<sst xmlns="http://schemas.openxmlformats.org/spreadsheetml/2006/main" count="341" uniqueCount="213">
  <si>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</si>
  <si>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</si>
  <si>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</si>
  <si>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</si>
  <si>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</si>
  <si>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</si>
  <si>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</si>
  <si>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</si>
  <si>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</si>
  <si>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</si>
  <si>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</si>
  <si>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</si>
  <si>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</si>
  <si>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</si>
  <si>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</si>
  <si>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</si>
  <si>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</si>
  <si>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</si>
  <si>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</si>
  <si>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</si>
  <si>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</si>
  <si>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</si>
  <si>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</si>
  <si>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</si>
  <si>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</si>
  <si>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</si>
  <si>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</si>
  <si>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</si>
  <si>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</si>
  <si>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</si>
  <si>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</si>
  <si>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</si>
  <si>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</si>
  <si>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</si>
  <si>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</si>
  <si>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</si>
  <si>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</si>
  <si>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</si>
  <si>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</si>
  <si>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</si>
  <si>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</si>
  <si>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</si>
  <si>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</si>
  <si>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</si>
  <si>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</si>
  <si>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</si>
  <si>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</si>
  <si>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</si>
  <si>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</si>
  <si>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</si>
  <si>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</si>
  <si>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</si>
  <si>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</si>
  <si>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</si>
  <si>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</si>
  <si>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</si>
  <si>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</si>
  <si>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</si>
  <si>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</si>
  <si>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</si>
  <si>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</si>
  <si>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</si>
  <si>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</si>
  <si>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</si>
  <si>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</si>
  <si>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</si>
  <si>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</si>
  <si>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</si>
  <si>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</si>
  <si>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</si>
  <si>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</si>
  <si>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</si>
  <si>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</si>
  <si>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</si>
  <si>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</si>
  <si>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</si>
  <si>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</si>
  <si>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</si>
  <si>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</si>
  <si>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</si>
  <si>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</si>
  <si>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</si>
  <si>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</si>
  <si>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</si>
  <si>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</si>
  <si>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</si>
  <si>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</si>
  <si>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</si>
  <si>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</si>
  <si>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</si>
  <si>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</si>
  <si>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</si>
  <si>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</si>
  <si>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</si>
  <si>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</si>
  <si>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</si>
  <si>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</si>
  <si>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</si>
  <si>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</si>
  <si>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</si>
  <si>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</si>
  <si>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</si>
  <si>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</si>
  <si>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</si>
  <si>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</si>
  <si>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</si>
  <si>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</si>
  <si>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</si>
  <si>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</si>
  <si>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</si>
  <si>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</si>
  <si>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</si>
  <si>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</si>
  <si>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</si>
  <si>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</si>
  <si>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</si>
  <si>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</si>
  <si>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</si>
  <si>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</si>
  <si>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</si>
  <si>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</si>
  <si>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</si>
  <si>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</si>
  <si>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</si>
  <si>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</si>
  <si>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</si>
  <si>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</si>
  <si>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</si>
  <si>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</si>
  <si>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</si>
  <si>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</si>
  <si>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</si>
  <si>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</si>
  <si>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</si>
  <si>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</si>
  <si>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</si>
  <si>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</si>
  <si>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</si>
  <si>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</si>
  <si>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</si>
  <si>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</si>
  <si>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</si>
  <si>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</si>
  <si>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</si>
  <si>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</si>
  <si>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</si>
  <si>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</si>
  <si>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</si>
  <si>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</si>
  <si>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</si>
  <si>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</si>
  <si>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</si>
  <si>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</si>
  <si>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</si>
  <si>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</si>
  <si>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</si>
  <si>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</si>
  <si>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</si>
  <si>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</si>
  <si>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</si>
  <si>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</si>
  <si>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</si>
  <si>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</si>
  <si>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</si>
  <si>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</si>
  <si>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</si>
  <si>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</si>
  <si>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</si>
  <si>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</si>
  <si>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</si>
  <si>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</si>
  <si>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</si>
  <si>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</si>
  <si>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</si>
  <si>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</si>
  <si>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</si>
  <si>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</si>
  <si>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</si>
  <si>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</si>
  <si>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</si>
  <si>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</si>
  <si>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</si>
  <si>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</si>
  <si>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</si>
  <si>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</si>
  <si>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</si>
  <si>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</si>
  <si>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</si>
  <si>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</si>
  <si>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</si>
  <si>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</si>
  <si>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</si>
  <si>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</si>
  <si>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</si>
  <si>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</si>
  <si>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</si>
  <si>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</si>
  <si>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</si>
  <si>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</si>
  <si>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</si>
  <si>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</si>
  <si>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</si>
  <si>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</si>
  <si>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</si>
  <si>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</si>
  <si>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</si>
  <si>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</si>
  <si>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</si>
  <si>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</si>
  <si>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</si>
  <si>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</si>
  <si>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2023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</si>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</sst>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5" fontId="0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horizontal="right" vertical="top"/>
      <protection locked="0"/>
    </xf>
    <xf numFmtId="4" fontId="2" fillId="0" borderId="14" xfId="0" applyNumberFormat="1" applyFont="1" applyFill="1" applyBorder="1" applyAlignment="1" applyProtection="1">
      <alignment horizontal="right" vertical="top"/>
      <protection locked="0"/>
    </xf>
    <xf numFmtId="0" fontId="0" fillId="0" borderId="8" xfId="0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/>
    <cellStyle name="Millares 3" xfId="5"/>
    <cellStyle name="Millares 4" xfId="8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topLeftCell="A103" zoomScale="85" zoomScaleNormal="85" workbookViewId="0">
      <selection activeCell="A17" sqref="A1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82" t="s">
        <v>15</v>
      </c>
      <c r="B1" s="78"/>
      <c r="C1" s="78"/>
      <c r="D1" s="78"/>
      <c r="E1" s="78"/>
      <c r="F1" s="78"/>
      <c r="G1" s="79"/>
    </row>
    <row r="2" spans="1:7" x14ac:dyDescent="0.25">
      <c r="A2" s="46" t="s">
        <v>212</v>
      </c>
      <c r="B2" s="58"/>
      <c r="C2" s="58"/>
      <c r="D2" s="58"/>
      <c r="E2" s="58"/>
      <c r="F2" s="58"/>
      <c r="G2" s="58"/>
    </row>
    <row r="3" spans="1:7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59" t="s">
        <v>17</v>
      </c>
      <c r="B4" s="59"/>
      <c r="C4" s="59"/>
      <c r="D4" s="59"/>
      <c r="E4" s="59"/>
      <c r="F4" s="59"/>
      <c r="G4" s="59"/>
    </row>
    <row r="5" spans="1:7" x14ac:dyDescent="0.25">
      <c r="A5" s="47" t="s">
        <v>211</v>
      </c>
      <c r="B5" s="59"/>
      <c r="C5" s="59"/>
      <c r="D5" s="59"/>
      <c r="E5" s="59"/>
      <c r="F5" s="59"/>
      <c r="G5" s="59"/>
    </row>
    <row r="6" spans="1:7" ht="41.45" customHeight="1" x14ac:dyDescent="0.25">
      <c r="A6" s="60" t="s">
        <v>0</v>
      </c>
      <c r="B6" s="60"/>
      <c r="C6" s="60"/>
      <c r="D6" s="60"/>
      <c r="E6" s="60"/>
      <c r="F6" s="60"/>
      <c r="G6" s="60"/>
    </row>
    <row r="7" spans="1:7" x14ac:dyDescent="0.25">
      <c r="A7" s="80" t="s">
        <v>1</v>
      </c>
      <c r="B7" s="80" t="s">
        <v>18</v>
      </c>
      <c r="C7" s="80"/>
      <c r="D7" s="80"/>
      <c r="E7" s="80"/>
      <c r="F7" s="80"/>
      <c r="G7" s="81" t="s">
        <v>19</v>
      </c>
    </row>
    <row r="8" spans="1:7" ht="30" x14ac:dyDescent="0.25">
      <c r="A8" s="80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80"/>
    </row>
    <row r="9" spans="1:7" x14ac:dyDescent="0.25">
      <c r="A9" s="6" t="s">
        <v>24</v>
      </c>
      <c r="B9" s="38">
        <f t="shared" ref="B9:G9" si="0">SUM(B10,B18,B28,B38,B48,B58,B62,B71,B75)</f>
        <v>252300000.00000003</v>
      </c>
      <c r="C9" s="38">
        <f t="shared" si="0"/>
        <v>100890581.95</v>
      </c>
      <c r="D9" s="38">
        <f t="shared" si="0"/>
        <v>353190581.94999999</v>
      </c>
      <c r="E9" s="38">
        <f t="shared" si="0"/>
        <v>185662339.62</v>
      </c>
      <c r="F9" s="38">
        <f t="shared" si="0"/>
        <v>184681773.66</v>
      </c>
      <c r="G9" s="38">
        <f t="shared" si="0"/>
        <v>167528242.33000001</v>
      </c>
    </row>
    <row r="10" spans="1:7" x14ac:dyDescent="0.25">
      <c r="A10" s="39" t="s">
        <v>25</v>
      </c>
      <c r="B10" s="38">
        <f t="shared" ref="B10:G10" si="1">SUM(B11:B17)</f>
        <v>121205213</v>
      </c>
      <c r="C10" s="38">
        <f t="shared" si="1"/>
        <v>3431750</v>
      </c>
      <c r="D10" s="38">
        <f t="shared" si="1"/>
        <v>124636963</v>
      </c>
      <c r="E10" s="38">
        <f t="shared" si="1"/>
        <v>78369251.579999998</v>
      </c>
      <c r="F10" s="38">
        <f t="shared" si="1"/>
        <v>77631745.429999992</v>
      </c>
      <c r="G10" s="38">
        <f t="shared" si="1"/>
        <v>46267711.420000002</v>
      </c>
    </row>
    <row r="11" spans="1:7" x14ac:dyDescent="0.25">
      <c r="A11" s="40" t="s">
        <v>26</v>
      </c>
      <c r="B11" s="74">
        <v>76071148</v>
      </c>
      <c r="C11" s="73">
        <v>500000</v>
      </c>
      <c r="D11" s="74">
        <f>B11+C11</f>
        <v>76571148</v>
      </c>
      <c r="E11" s="74">
        <v>53039874.659999996</v>
      </c>
      <c r="F11" s="74">
        <v>53037384</v>
      </c>
      <c r="G11" s="36">
        <f>D11-E11</f>
        <v>23531273.340000004</v>
      </c>
    </row>
    <row r="12" spans="1:7" x14ac:dyDescent="0.25">
      <c r="A12" s="40" t="s">
        <v>27</v>
      </c>
      <c r="B12" s="74">
        <v>1500000</v>
      </c>
      <c r="C12" s="73">
        <v>431750</v>
      </c>
      <c r="D12" s="74">
        <f t="shared" ref="D12:D17" si="2">B12+C12</f>
        <v>1931750</v>
      </c>
      <c r="E12" s="74">
        <v>1660199</v>
      </c>
      <c r="F12" s="74">
        <v>1660198.98</v>
      </c>
      <c r="G12" s="36">
        <f t="shared" ref="G12:G17" si="3">D12-E12</f>
        <v>271551</v>
      </c>
    </row>
    <row r="13" spans="1:7" x14ac:dyDescent="0.25">
      <c r="A13" s="40" t="s">
        <v>28</v>
      </c>
      <c r="B13" s="74">
        <v>15858933</v>
      </c>
      <c r="C13" s="73">
        <v>2100000</v>
      </c>
      <c r="D13" s="74">
        <f t="shared" si="2"/>
        <v>17958933</v>
      </c>
      <c r="E13" s="74">
        <v>3096580.34</v>
      </c>
      <c r="F13" s="74">
        <v>3088806.86</v>
      </c>
      <c r="G13" s="36">
        <f t="shared" si="3"/>
        <v>14862352.66</v>
      </c>
    </row>
    <row r="14" spans="1:7" x14ac:dyDescent="0.25">
      <c r="A14" s="40" t="s">
        <v>29</v>
      </c>
      <c r="B14" s="74">
        <v>11000000</v>
      </c>
      <c r="C14" s="73">
        <v>0</v>
      </c>
      <c r="D14" s="74">
        <f t="shared" si="2"/>
        <v>11000000</v>
      </c>
      <c r="E14" s="74">
        <v>8597531.6799999997</v>
      </c>
      <c r="F14" s="74">
        <v>7888584.3099999996</v>
      </c>
      <c r="G14" s="36">
        <f t="shared" si="3"/>
        <v>2402468.3200000003</v>
      </c>
    </row>
    <row r="15" spans="1:7" x14ac:dyDescent="0.25">
      <c r="A15" s="40" t="s">
        <v>30</v>
      </c>
      <c r="B15" s="74">
        <v>16775132</v>
      </c>
      <c r="C15" s="73">
        <v>400000</v>
      </c>
      <c r="D15" s="74">
        <f t="shared" si="2"/>
        <v>17175132</v>
      </c>
      <c r="E15" s="74">
        <v>11975065.9</v>
      </c>
      <c r="F15" s="74">
        <v>11956771.279999999</v>
      </c>
      <c r="G15" s="36">
        <f t="shared" si="3"/>
        <v>5200066.0999999996</v>
      </c>
    </row>
    <row r="16" spans="1:7" x14ac:dyDescent="0.25">
      <c r="A16" s="40" t="s">
        <v>31</v>
      </c>
      <c r="B16" s="74">
        <v>0</v>
      </c>
      <c r="C16" s="72">
        <v>0</v>
      </c>
      <c r="D16" s="74">
        <f t="shared" si="2"/>
        <v>0</v>
      </c>
      <c r="E16" s="74">
        <v>0</v>
      </c>
      <c r="F16" s="74">
        <v>0</v>
      </c>
      <c r="G16" s="36">
        <f t="shared" si="3"/>
        <v>0</v>
      </c>
    </row>
    <row r="17" spans="1:7" x14ac:dyDescent="0.25">
      <c r="A17" s="40" t="s">
        <v>32</v>
      </c>
      <c r="B17" s="74">
        <v>0</v>
      </c>
      <c r="C17" s="72">
        <v>0</v>
      </c>
      <c r="D17" s="74">
        <f t="shared" si="2"/>
        <v>0</v>
      </c>
      <c r="E17" s="74">
        <v>0</v>
      </c>
      <c r="F17" s="74">
        <v>0</v>
      </c>
      <c r="G17" s="36">
        <f t="shared" si="3"/>
        <v>0</v>
      </c>
    </row>
    <row r="18" spans="1:7" x14ac:dyDescent="0.25">
      <c r="A18" s="39" t="s">
        <v>33</v>
      </c>
      <c r="B18" s="75">
        <f t="shared" ref="B18:G18" si="4">SUM(B19:B27)</f>
        <v>15519062</v>
      </c>
      <c r="C18" s="75">
        <f t="shared" si="4"/>
        <v>1799236.65</v>
      </c>
      <c r="D18" s="75">
        <f t="shared" si="4"/>
        <v>17318298.649999999</v>
      </c>
      <c r="E18" s="75">
        <f t="shared" si="4"/>
        <v>10003581</v>
      </c>
      <c r="F18" s="75">
        <f t="shared" si="4"/>
        <v>10003570.189999999</v>
      </c>
      <c r="G18" s="38">
        <f t="shared" si="4"/>
        <v>7314717.6499999994</v>
      </c>
    </row>
    <row r="19" spans="1:7" x14ac:dyDescent="0.25">
      <c r="A19" s="40" t="s">
        <v>34</v>
      </c>
      <c r="B19" s="73">
        <v>4380000</v>
      </c>
      <c r="C19" s="73">
        <v>215000</v>
      </c>
      <c r="D19" s="74">
        <f>B19+C19</f>
        <v>4595000</v>
      </c>
      <c r="E19" s="73">
        <v>2929060.25</v>
      </c>
      <c r="F19" s="73">
        <v>2929060.25</v>
      </c>
      <c r="G19" s="36">
        <f>D19-E19</f>
        <v>1665939.75</v>
      </c>
    </row>
    <row r="20" spans="1:7" x14ac:dyDescent="0.25">
      <c r="A20" s="40" t="s">
        <v>35</v>
      </c>
      <c r="B20" s="73">
        <v>642000</v>
      </c>
      <c r="C20" s="73">
        <v>92000</v>
      </c>
      <c r="D20" s="74">
        <f t="shared" ref="D20:D27" si="5">B20+C20</f>
        <v>734000</v>
      </c>
      <c r="E20" s="73">
        <v>282350.94</v>
      </c>
      <c r="F20" s="73">
        <v>282340.13</v>
      </c>
      <c r="G20" s="36">
        <f t="shared" ref="G20:G27" si="6">D20-E20</f>
        <v>451649.06</v>
      </c>
    </row>
    <row r="21" spans="1:7" x14ac:dyDescent="0.25">
      <c r="A21" s="40" t="s">
        <v>36</v>
      </c>
      <c r="B21" s="73">
        <v>12062</v>
      </c>
      <c r="C21" s="73">
        <v>0</v>
      </c>
      <c r="D21" s="74">
        <f t="shared" si="5"/>
        <v>12062</v>
      </c>
      <c r="E21" s="73">
        <v>0</v>
      </c>
      <c r="F21" s="73">
        <v>0</v>
      </c>
      <c r="G21" s="36">
        <f t="shared" si="6"/>
        <v>12062</v>
      </c>
    </row>
    <row r="22" spans="1:7" x14ac:dyDescent="0.25">
      <c r="A22" s="40" t="s">
        <v>37</v>
      </c>
      <c r="B22" s="73">
        <v>2512000</v>
      </c>
      <c r="C22" s="73">
        <v>1172250</v>
      </c>
      <c r="D22" s="74">
        <f t="shared" si="5"/>
        <v>3684250</v>
      </c>
      <c r="E22" s="73">
        <v>2196229.0699999998</v>
      </c>
      <c r="F22" s="73">
        <v>2196229.0699999998</v>
      </c>
      <c r="G22" s="36">
        <f t="shared" si="6"/>
        <v>1488020.9300000002</v>
      </c>
    </row>
    <row r="23" spans="1:7" x14ac:dyDescent="0.25">
      <c r="A23" s="40" t="s">
        <v>38</v>
      </c>
      <c r="B23" s="73">
        <v>1019000</v>
      </c>
      <c r="C23" s="73">
        <v>187000</v>
      </c>
      <c r="D23" s="74">
        <f t="shared" si="5"/>
        <v>1206000</v>
      </c>
      <c r="E23" s="73">
        <v>475844.62</v>
      </c>
      <c r="F23" s="73">
        <v>475844.62</v>
      </c>
      <c r="G23" s="36">
        <f t="shared" si="6"/>
        <v>730155.38</v>
      </c>
    </row>
    <row r="24" spans="1:7" x14ac:dyDescent="0.25">
      <c r="A24" s="40" t="s">
        <v>39</v>
      </c>
      <c r="B24" s="73">
        <v>3406000</v>
      </c>
      <c r="C24" s="73">
        <v>-926013.35</v>
      </c>
      <c r="D24" s="74">
        <f t="shared" si="5"/>
        <v>2479986.65</v>
      </c>
      <c r="E24" s="73">
        <v>1742749.76</v>
      </c>
      <c r="F24" s="73">
        <v>1742749.76</v>
      </c>
      <c r="G24" s="36">
        <f t="shared" si="6"/>
        <v>737236.8899999999</v>
      </c>
    </row>
    <row r="25" spans="1:7" x14ac:dyDescent="0.25">
      <c r="A25" s="40" t="s">
        <v>40</v>
      </c>
      <c r="B25" s="73">
        <v>2091000</v>
      </c>
      <c r="C25" s="73">
        <v>789000</v>
      </c>
      <c r="D25" s="74">
        <f t="shared" si="5"/>
        <v>2880000</v>
      </c>
      <c r="E25" s="73">
        <v>1507367.12</v>
      </c>
      <c r="F25" s="73">
        <v>1507367.12</v>
      </c>
      <c r="G25" s="36">
        <f t="shared" si="6"/>
        <v>1372632.88</v>
      </c>
    </row>
    <row r="26" spans="1:7" x14ac:dyDescent="0.25">
      <c r="A26" s="40" t="s">
        <v>41</v>
      </c>
      <c r="B26" s="72">
        <v>0</v>
      </c>
      <c r="C26" s="72">
        <v>0</v>
      </c>
      <c r="D26" s="74">
        <f t="shared" si="5"/>
        <v>0</v>
      </c>
      <c r="E26" s="72">
        <v>0</v>
      </c>
      <c r="F26" s="72">
        <v>0</v>
      </c>
      <c r="G26" s="36">
        <f t="shared" si="6"/>
        <v>0</v>
      </c>
    </row>
    <row r="27" spans="1:7" x14ac:dyDescent="0.25">
      <c r="A27" s="40" t="s">
        <v>42</v>
      </c>
      <c r="B27" s="73">
        <v>1457000</v>
      </c>
      <c r="C27" s="73">
        <v>270000</v>
      </c>
      <c r="D27" s="74">
        <f t="shared" si="5"/>
        <v>1727000</v>
      </c>
      <c r="E27" s="73">
        <v>869979.24</v>
      </c>
      <c r="F27" s="73">
        <v>869979.24</v>
      </c>
      <c r="G27" s="36">
        <f t="shared" si="6"/>
        <v>857020.76</v>
      </c>
    </row>
    <row r="28" spans="1:7" x14ac:dyDescent="0.25">
      <c r="A28" s="39" t="s">
        <v>43</v>
      </c>
      <c r="B28" s="75">
        <f>SUM(B29:B37)</f>
        <v>47838969</v>
      </c>
      <c r="C28" s="75">
        <f t="shared" ref="C28:G28" si="7">SUM(C29:C37)</f>
        <v>10758050.9</v>
      </c>
      <c r="D28" s="75">
        <f t="shared" si="7"/>
        <v>58597019.899999999</v>
      </c>
      <c r="E28" s="75">
        <f t="shared" si="7"/>
        <v>35357017.729999997</v>
      </c>
      <c r="F28" s="75">
        <f t="shared" si="7"/>
        <v>35180318.729999997</v>
      </c>
      <c r="G28" s="38">
        <f t="shared" si="7"/>
        <v>23240002.170000002</v>
      </c>
    </row>
    <row r="29" spans="1:7" x14ac:dyDescent="0.25">
      <c r="A29" s="40" t="s">
        <v>44</v>
      </c>
      <c r="B29" s="73">
        <v>17986000</v>
      </c>
      <c r="C29" s="73">
        <v>-150000</v>
      </c>
      <c r="D29" s="74">
        <f>B29+C29</f>
        <v>17836000</v>
      </c>
      <c r="E29" s="73">
        <v>10680837.51</v>
      </c>
      <c r="F29" s="73">
        <v>10680837.51</v>
      </c>
      <c r="G29" s="36">
        <f>D29-E29</f>
        <v>7155162.4900000002</v>
      </c>
    </row>
    <row r="30" spans="1:7" x14ac:dyDescent="0.25">
      <c r="A30" s="40" t="s">
        <v>45</v>
      </c>
      <c r="B30" s="73">
        <v>1220000</v>
      </c>
      <c r="C30" s="73">
        <v>460000</v>
      </c>
      <c r="D30" s="74">
        <f t="shared" ref="D30:D37" si="8">B30+C30</f>
        <v>1680000</v>
      </c>
      <c r="E30" s="73">
        <v>759768.4</v>
      </c>
      <c r="F30" s="73">
        <v>759768.4</v>
      </c>
      <c r="G30" s="36">
        <f t="shared" ref="G30:G37" si="9">D30-E30</f>
        <v>920231.6</v>
      </c>
    </row>
    <row r="31" spans="1:7" x14ac:dyDescent="0.25">
      <c r="A31" s="40" t="s">
        <v>46</v>
      </c>
      <c r="B31" s="73">
        <v>4542000</v>
      </c>
      <c r="C31" s="73">
        <v>5860550.9000000004</v>
      </c>
      <c r="D31" s="74">
        <f t="shared" si="8"/>
        <v>10402550.9</v>
      </c>
      <c r="E31" s="73">
        <v>6167806.9000000004</v>
      </c>
      <c r="F31" s="73">
        <v>6167806.9000000004</v>
      </c>
      <c r="G31" s="36">
        <f t="shared" si="9"/>
        <v>4234744</v>
      </c>
    </row>
    <row r="32" spans="1:7" x14ac:dyDescent="0.25">
      <c r="A32" s="40" t="s">
        <v>47</v>
      </c>
      <c r="B32" s="73">
        <v>2034969</v>
      </c>
      <c r="C32" s="73">
        <v>567000</v>
      </c>
      <c r="D32" s="74">
        <f t="shared" si="8"/>
        <v>2601969</v>
      </c>
      <c r="E32" s="73">
        <v>1884133.65</v>
      </c>
      <c r="F32" s="73">
        <v>1884133.65</v>
      </c>
      <c r="G32" s="36">
        <f t="shared" si="9"/>
        <v>717835.35000000009</v>
      </c>
    </row>
    <row r="33" spans="1:7" ht="14.45" customHeight="1" x14ac:dyDescent="0.25">
      <c r="A33" s="40" t="s">
        <v>48</v>
      </c>
      <c r="B33" s="73">
        <v>1533000</v>
      </c>
      <c r="C33" s="73">
        <v>286500</v>
      </c>
      <c r="D33" s="74">
        <f t="shared" si="8"/>
        <v>1819500</v>
      </c>
      <c r="E33" s="73">
        <v>681956.84</v>
      </c>
      <c r="F33" s="73">
        <v>681956.84</v>
      </c>
      <c r="G33" s="36">
        <f t="shared" si="9"/>
        <v>1137543.1600000001</v>
      </c>
    </row>
    <row r="34" spans="1:7" ht="14.45" customHeight="1" x14ac:dyDescent="0.25">
      <c r="A34" s="40" t="s">
        <v>49</v>
      </c>
      <c r="B34" s="73">
        <v>2609000</v>
      </c>
      <c r="C34" s="73">
        <v>-103000</v>
      </c>
      <c r="D34" s="74">
        <f t="shared" si="8"/>
        <v>2506000</v>
      </c>
      <c r="E34" s="73">
        <v>884912.55</v>
      </c>
      <c r="F34" s="73">
        <v>884912.55</v>
      </c>
      <c r="G34" s="36">
        <f t="shared" si="9"/>
        <v>1621087.45</v>
      </c>
    </row>
    <row r="35" spans="1:7" ht="14.45" customHeight="1" x14ac:dyDescent="0.25">
      <c r="A35" s="40" t="s">
        <v>50</v>
      </c>
      <c r="B35" s="73">
        <v>295000</v>
      </c>
      <c r="C35" s="73">
        <v>5000</v>
      </c>
      <c r="D35" s="74">
        <f t="shared" si="8"/>
        <v>300000</v>
      </c>
      <c r="E35" s="73">
        <v>47194.239999999998</v>
      </c>
      <c r="F35" s="73">
        <v>47194.239999999998</v>
      </c>
      <c r="G35" s="36">
        <f t="shared" si="9"/>
        <v>252805.76000000001</v>
      </c>
    </row>
    <row r="36" spans="1:7" ht="14.45" customHeight="1" x14ac:dyDescent="0.25">
      <c r="A36" s="40" t="s">
        <v>51</v>
      </c>
      <c r="B36" s="73">
        <v>2950000</v>
      </c>
      <c r="C36" s="73">
        <v>707000</v>
      </c>
      <c r="D36" s="74">
        <f t="shared" si="8"/>
        <v>3657000</v>
      </c>
      <c r="E36" s="73">
        <v>2301958.15</v>
      </c>
      <c r="F36" s="73">
        <v>2301958.15</v>
      </c>
      <c r="G36" s="36">
        <f t="shared" si="9"/>
        <v>1355041.85</v>
      </c>
    </row>
    <row r="37" spans="1:7" ht="14.45" customHeight="1" x14ac:dyDescent="0.25">
      <c r="A37" s="40" t="s">
        <v>52</v>
      </c>
      <c r="B37" s="73">
        <v>14669000</v>
      </c>
      <c r="C37" s="73">
        <v>3125000</v>
      </c>
      <c r="D37" s="74">
        <f t="shared" si="8"/>
        <v>17794000</v>
      </c>
      <c r="E37" s="73">
        <v>11948449.49</v>
      </c>
      <c r="F37" s="73">
        <v>11771750.49</v>
      </c>
      <c r="G37" s="36">
        <f t="shared" si="9"/>
        <v>5845550.5099999998</v>
      </c>
    </row>
    <row r="38" spans="1:7" x14ac:dyDescent="0.25">
      <c r="A38" s="39" t="s">
        <v>53</v>
      </c>
      <c r="B38" s="75">
        <f>SUM(B39:B47)</f>
        <v>42568456.670000002</v>
      </c>
      <c r="C38" s="75">
        <f t="shared" ref="C38:G38" si="10">SUM(C39:C47)</f>
        <v>35389171.350000001</v>
      </c>
      <c r="D38" s="75">
        <f t="shared" si="10"/>
        <v>77957628.019999996</v>
      </c>
      <c r="E38" s="75">
        <f t="shared" si="10"/>
        <v>41984134.210000001</v>
      </c>
      <c r="F38" s="75">
        <f t="shared" si="10"/>
        <v>41917784.210000001</v>
      </c>
      <c r="G38" s="38">
        <f t="shared" si="10"/>
        <v>35973493.810000002</v>
      </c>
    </row>
    <row r="39" spans="1:7" x14ac:dyDescent="0.25">
      <c r="A39" s="40" t="s">
        <v>54</v>
      </c>
      <c r="B39" s="73">
        <v>16821938</v>
      </c>
      <c r="C39" s="73">
        <v>4850158</v>
      </c>
      <c r="D39" s="74">
        <f>B39+C39</f>
        <v>21672096</v>
      </c>
      <c r="E39" s="73">
        <v>13866611.529999999</v>
      </c>
      <c r="F39" s="73">
        <v>13866611.529999999</v>
      </c>
      <c r="G39" s="36">
        <f>D39-E39</f>
        <v>7805484.4700000007</v>
      </c>
    </row>
    <row r="40" spans="1:7" x14ac:dyDescent="0.25">
      <c r="A40" s="40" t="s">
        <v>55</v>
      </c>
      <c r="B40" s="72">
        <v>0</v>
      </c>
      <c r="C40" s="72">
        <v>0</v>
      </c>
      <c r="D40" s="74">
        <f t="shared" ref="D40:D47" si="11">B40+C40</f>
        <v>0</v>
      </c>
      <c r="E40" s="72">
        <v>0</v>
      </c>
      <c r="F40" s="72">
        <v>0</v>
      </c>
      <c r="G40" s="36">
        <f t="shared" ref="G40:G47" si="12">D40-E40</f>
        <v>0</v>
      </c>
    </row>
    <row r="41" spans="1:7" x14ac:dyDescent="0.25">
      <c r="A41" s="40" t="s">
        <v>56</v>
      </c>
      <c r="B41" s="73">
        <v>50000</v>
      </c>
      <c r="C41" s="73">
        <v>22835000</v>
      </c>
      <c r="D41" s="74">
        <f t="shared" si="11"/>
        <v>22885000</v>
      </c>
      <c r="E41" s="73">
        <v>5908421.4000000004</v>
      </c>
      <c r="F41" s="73">
        <v>5908421.4000000004</v>
      </c>
      <c r="G41" s="36">
        <f t="shared" si="12"/>
        <v>16976578.600000001</v>
      </c>
    </row>
    <row r="42" spans="1:7" x14ac:dyDescent="0.25">
      <c r="A42" s="40" t="s">
        <v>57</v>
      </c>
      <c r="B42" s="73">
        <v>16945000</v>
      </c>
      <c r="C42" s="73">
        <v>7704013.3499999996</v>
      </c>
      <c r="D42" s="74">
        <f t="shared" si="11"/>
        <v>24649013.350000001</v>
      </c>
      <c r="E42" s="73">
        <v>16301273.25</v>
      </c>
      <c r="F42" s="73">
        <v>16234923.25</v>
      </c>
      <c r="G42" s="36">
        <f t="shared" si="12"/>
        <v>8347740.1000000015</v>
      </c>
    </row>
    <row r="43" spans="1:7" x14ac:dyDescent="0.25">
      <c r="A43" s="40" t="s">
        <v>58</v>
      </c>
      <c r="B43" s="73">
        <v>8751518.6699999999</v>
      </c>
      <c r="C43" s="73">
        <v>0</v>
      </c>
      <c r="D43" s="74">
        <f t="shared" si="11"/>
        <v>8751518.6699999999</v>
      </c>
      <c r="E43" s="73">
        <v>5907828.0300000003</v>
      </c>
      <c r="F43" s="73">
        <v>5907828.0300000003</v>
      </c>
      <c r="G43" s="36">
        <f t="shared" si="12"/>
        <v>2843690.6399999997</v>
      </c>
    </row>
    <row r="44" spans="1:7" x14ac:dyDescent="0.25">
      <c r="A44" s="40" t="s">
        <v>59</v>
      </c>
      <c r="B44" s="72">
        <v>0</v>
      </c>
      <c r="C44" s="72">
        <v>0</v>
      </c>
      <c r="D44" s="74">
        <f t="shared" si="11"/>
        <v>0</v>
      </c>
      <c r="E44" s="72">
        <v>0</v>
      </c>
      <c r="F44" s="72">
        <v>0</v>
      </c>
      <c r="G44" s="36">
        <f t="shared" si="12"/>
        <v>0</v>
      </c>
    </row>
    <row r="45" spans="1:7" x14ac:dyDescent="0.25">
      <c r="A45" s="40" t="s">
        <v>60</v>
      </c>
      <c r="B45" s="72">
        <v>0</v>
      </c>
      <c r="C45" s="72">
        <v>0</v>
      </c>
      <c r="D45" s="74">
        <f t="shared" si="11"/>
        <v>0</v>
      </c>
      <c r="E45" s="72">
        <v>0</v>
      </c>
      <c r="F45" s="72">
        <v>0</v>
      </c>
      <c r="G45" s="36">
        <f t="shared" si="12"/>
        <v>0</v>
      </c>
    </row>
    <row r="46" spans="1:7" x14ac:dyDescent="0.25">
      <c r="A46" s="40" t="s">
        <v>61</v>
      </c>
      <c r="B46" s="72">
        <v>0</v>
      </c>
      <c r="C46" s="72">
        <v>0</v>
      </c>
      <c r="D46" s="74">
        <f t="shared" si="11"/>
        <v>0</v>
      </c>
      <c r="E46" s="72">
        <v>0</v>
      </c>
      <c r="F46" s="72">
        <v>0</v>
      </c>
      <c r="G46" s="36">
        <f t="shared" si="12"/>
        <v>0</v>
      </c>
    </row>
    <row r="47" spans="1:7" x14ac:dyDescent="0.25">
      <c r="A47" s="40" t="s">
        <v>62</v>
      </c>
      <c r="B47" s="72">
        <v>0</v>
      </c>
      <c r="C47" s="72">
        <v>0</v>
      </c>
      <c r="D47" s="74">
        <f t="shared" si="11"/>
        <v>0</v>
      </c>
      <c r="E47" s="72">
        <v>0</v>
      </c>
      <c r="F47" s="72">
        <v>0</v>
      </c>
      <c r="G47" s="36">
        <f t="shared" si="12"/>
        <v>0</v>
      </c>
    </row>
    <row r="48" spans="1:7" x14ac:dyDescent="0.25">
      <c r="A48" s="39" t="s">
        <v>63</v>
      </c>
      <c r="B48" s="75">
        <f>SUM(B49:B57)</f>
        <v>4639085.33</v>
      </c>
      <c r="C48" s="75">
        <f t="shared" ref="C48:G48" si="13">SUM(C49:C57)</f>
        <v>14972758</v>
      </c>
      <c r="D48" s="75">
        <f t="shared" si="13"/>
        <v>19611843.329999998</v>
      </c>
      <c r="E48" s="75">
        <f t="shared" si="13"/>
        <v>15810543.439999999</v>
      </c>
      <c r="F48" s="75">
        <f t="shared" si="13"/>
        <v>15810543.439999999</v>
      </c>
      <c r="G48" s="38">
        <f t="shared" si="13"/>
        <v>3801299.89</v>
      </c>
    </row>
    <row r="49" spans="1:7" x14ac:dyDescent="0.25">
      <c r="A49" s="40" t="s">
        <v>64</v>
      </c>
      <c r="B49" s="73">
        <v>405000</v>
      </c>
      <c r="C49" s="73">
        <v>557342</v>
      </c>
      <c r="D49" s="74">
        <f>B49+C49</f>
        <v>962342</v>
      </c>
      <c r="E49" s="73">
        <v>315207.90000000002</v>
      </c>
      <c r="F49" s="73">
        <v>315207.90000000002</v>
      </c>
      <c r="G49" s="36">
        <f>D49-E49</f>
        <v>647134.1</v>
      </c>
    </row>
    <row r="50" spans="1:7" x14ac:dyDescent="0.25">
      <c r="A50" s="40" t="s">
        <v>65</v>
      </c>
      <c r="B50" s="73">
        <v>170000</v>
      </c>
      <c r="C50" s="73">
        <v>695000</v>
      </c>
      <c r="D50" s="74">
        <f t="shared" ref="D50:D57" si="14">B50+C50</f>
        <v>865000</v>
      </c>
      <c r="E50" s="73">
        <v>326336.38</v>
      </c>
      <c r="F50" s="73">
        <v>326336.38</v>
      </c>
      <c r="G50" s="36">
        <f t="shared" ref="G50:G57" si="15">D50-E50</f>
        <v>538663.62</v>
      </c>
    </row>
    <row r="51" spans="1:7" x14ac:dyDescent="0.25">
      <c r="A51" s="40" t="s">
        <v>66</v>
      </c>
      <c r="B51" s="73">
        <v>15000</v>
      </c>
      <c r="C51" s="73">
        <v>17500</v>
      </c>
      <c r="D51" s="74">
        <f t="shared" si="14"/>
        <v>32500</v>
      </c>
      <c r="E51" s="73">
        <v>9326.4</v>
      </c>
      <c r="F51" s="73">
        <v>9326.4</v>
      </c>
      <c r="G51" s="36">
        <f t="shared" si="15"/>
        <v>23173.599999999999</v>
      </c>
    </row>
    <row r="52" spans="1:7" x14ac:dyDescent="0.25">
      <c r="A52" s="40" t="s">
        <v>67</v>
      </c>
      <c r="B52" s="73">
        <v>2100000</v>
      </c>
      <c r="C52" s="73">
        <v>13079916</v>
      </c>
      <c r="D52" s="74">
        <f t="shared" si="14"/>
        <v>15179916</v>
      </c>
      <c r="E52" s="73">
        <v>14924916</v>
      </c>
      <c r="F52" s="73">
        <v>14924916</v>
      </c>
      <c r="G52" s="36">
        <f t="shared" si="15"/>
        <v>255000</v>
      </c>
    </row>
    <row r="53" spans="1:7" x14ac:dyDescent="0.25">
      <c r="A53" s="40" t="s">
        <v>68</v>
      </c>
      <c r="B53" s="72">
        <v>0</v>
      </c>
      <c r="C53" s="72">
        <v>0</v>
      </c>
      <c r="D53" s="74">
        <f t="shared" si="14"/>
        <v>0</v>
      </c>
      <c r="E53" s="72">
        <v>0</v>
      </c>
      <c r="F53" s="72">
        <v>0</v>
      </c>
      <c r="G53" s="36">
        <f t="shared" si="15"/>
        <v>0</v>
      </c>
    </row>
    <row r="54" spans="1:7" x14ac:dyDescent="0.25">
      <c r="A54" s="40" t="s">
        <v>69</v>
      </c>
      <c r="B54" s="73">
        <v>349085.33</v>
      </c>
      <c r="C54" s="73">
        <v>223000</v>
      </c>
      <c r="D54" s="74">
        <f t="shared" si="14"/>
        <v>572085.33000000007</v>
      </c>
      <c r="E54" s="73">
        <v>234756.76</v>
      </c>
      <c r="F54" s="73">
        <v>234756.76</v>
      </c>
      <c r="G54" s="36">
        <f t="shared" si="15"/>
        <v>337328.57000000007</v>
      </c>
    </row>
    <row r="55" spans="1:7" x14ac:dyDescent="0.25">
      <c r="A55" s="40" t="s">
        <v>70</v>
      </c>
      <c r="B55" s="72">
        <v>0</v>
      </c>
      <c r="C55" s="72">
        <v>0</v>
      </c>
      <c r="D55" s="74">
        <f t="shared" si="14"/>
        <v>0</v>
      </c>
      <c r="E55" s="72">
        <v>0</v>
      </c>
      <c r="F55" s="72">
        <v>0</v>
      </c>
      <c r="G55" s="36">
        <f t="shared" si="15"/>
        <v>0</v>
      </c>
    </row>
    <row r="56" spans="1:7" x14ac:dyDescent="0.25">
      <c r="A56" s="40" t="s">
        <v>71</v>
      </c>
      <c r="B56" s="73">
        <v>1600000</v>
      </c>
      <c r="C56" s="73">
        <v>400000</v>
      </c>
      <c r="D56" s="74">
        <f t="shared" si="14"/>
        <v>2000000</v>
      </c>
      <c r="E56" s="73">
        <v>0</v>
      </c>
      <c r="F56" s="73">
        <v>0</v>
      </c>
      <c r="G56" s="36">
        <f t="shared" si="15"/>
        <v>2000000</v>
      </c>
    </row>
    <row r="57" spans="1:7" x14ac:dyDescent="0.25">
      <c r="A57" s="40" t="s">
        <v>72</v>
      </c>
      <c r="B57" s="72">
        <v>0</v>
      </c>
      <c r="C57" s="72">
        <v>0</v>
      </c>
      <c r="D57" s="74">
        <f t="shared" si="14"/>
        <v>0</v>
      </c>
      <c r="E57" s="72">
        <v>0</v>
      </c>
      <c r="F57" s="72">
        <v>0</v>
      </c>
      <c r="G57" s="36">
        <f t="shared" si="15"/>
        <v>0</v>
      </c>
    </row>
    <row r="58" spans="1:7" x14ac:dyDescent="0.25">
      <c r="A58" s="39" t="s">
        <v>73</v>
      </c>
      <c r="B58" s="75">
        <f>SUM(B59:B61)</f>
        <v>20359214</v>
      </c>
      <c r="C58" s="75">
        <f t="shared" ref="C58:G58" si="16">SUM(C59:C61)</f>
        <v>32899615.050000001</v>
      </c>
      <c r="D58" s="75">
        <f t="shared" si="16"/>
        <v>53258829.049999997</v>
      </c>
      <c r="E58" s="75">
        <f t="shared" si="16"/>
        <v>2777811.66</v>
      </c>
      <c r="F58" s="75">
        <f t="shared" si="16"/>
        <v>2777811.66</v>
      </c>
      <c r="G58" s="38">
        <f t="shared" si="16"/>
        <v>50481017.390000001</v>
      </c>
    </row>
    <row r="59" spans="1:7" x14ac:dyDescent="0.25">
      <c r="A59" s="40" t="s">
        <v>74</v>
      </c>
      <c r="B59" s="73">
        <v>20359214</v>
      </c>
      <c r="C59" s="73">
        <v>21665470.210000001</v>
      </c>
      <c r="D59" s="74">
        <f>B59+C59</f>
        <v>42024684.210000001</v>
      </c>
      <c r="E59" s="73">
        <v>476766.83</v>
      </c>
      <c r="F59" s="73">
        <v>476766.83</v>
      </c>
      <c r="G59" s="36">
        <f>D59-E59</f>
        <v>41547917.380000003</v>
      </c>
    </row>
    <row r="60" spans="1:7" x14ac:dyDescent="0.25">
      <c r="A60" s="40" t="s">
        <v>75</v>
      </c>
      <c r="B60" s="73">
        <v>0</v>
      </c>
      <c r="C60" s="73">
        <v>11234144.84</v>
      </c>
      <c r="D60" s="74">
        <f t="shared" ref="D60:D61" si="17">B60+C60</f>
        <v>11234144.84</v>
      </c>
      <c r="E60" s="73">
        <v>2301044.83</v>
      </c>
      <c r="F60" s="73">
        <v>2301044.83</v>
      </c>
      <c r="G60" s="36">
        <f t="shared" ref="G60:G61" si="18">D60-E60</f>
        <v>8933100.0099999998</v>
      </c>
    </row>
    <row r="61" spans="1:7" x14ac:dyDescent="0.25">
      <c r="A61" s="40" t="s">
        <v>76</v>
      </c>
      <c r="B61" s="72">
        <v>0</v>
      </c>
      <c r="C61" s="72">
        <v>0</v>
      </c>
      <c r="D61" s="74">
        <f t="shared" si="17"/>
        <v>0</v>
      </c>
      <c r="E61" s="72">
        <v>0</v>
      </c>
      <c r="F61" s="72">
        <v>0</v>
      </c>
      <c r="G61" s="36">
        <f t="shared" si="18"/>
        <v>0</v>
      </c>
    </row>
    <row r="62" spans="1:7" x14ac:dyDescent="0.25">
      <c r="A62" s="39" t="s">
        <v>77</v>
      </c>
      <c r="B62" s="75">
        <f t="shared" ref="B62:G62" si="19">SUM(B63:B67,B69:B70)</f>
        <v>0</v>
      </c>
      <c r="C62" s="75">
        <f t="shared" si="19"/>
        <v>0</v>
      </c>
      <c r="D62" s="75">
        <f t="shared" si="19"/>
        <v>0</v>
      </c>
      <c r="E62" s="75">
        <f t="shared" si="19"/>
        <v>0</v>
      </c>
      <c r="F62" s="75">
        <f t="shared" si="19"/>
        <v>0</v>
      </c>
      <c r="G62" s="38">
        <f t="shared" si="19"/>
        <v>0</v>
      </c>
    </row>
    <row r="63" spans="1:7" x14ac:dyDescent="0.25">
      <c r="A63" s="40" t="s">
        <v>78</v>
      </c>
      <c r="B63" s="72">
        <v>0</v>
      </c>
      <c r="C63" s="72">
        <v>0</v>
      </c>
      <c r="D63" s="74">
        <f>B63+C63</f>
        <v>0</v>
      </c>
      <c r="E63" s="72">
        <v>0</v>
      </c>
      <c r="F63" s="72">
        <v>0</v>
      </c>
      <c r="G63" s="36">
        <f>D63-E63</f>
        <v>0</v>
      </c>
    </row>
    <row r="64" spans="1:7" x14ac:dyDescent="0.25">
      <c r="A64" s="40" t="s">
        <v>79</v>
      </c>
      <c r="B64" s="72">
        <v>0</v>
      </c>
      <c r="C64" s="72">
        <v>0</v>
      </c>
      <c r="D64" s="74">
        <f t="shared" ref="D64:D70" si="20">B64+C64</f>
        <v>0</v>
      </c>
      <c r="E64" s="72">
        <v>0</v>
      </c>
      <c r="F64" s="72">
        <v>0</v>
      </c>
      <c r="G64" s="36">
        <f t="shared" ref="G64:G70" si="21">D64-E64</f>
        <v>0</v>
      </c>
    </row>
    <row r="65" spans="1:7" x14ac:dyDescent="0.25">
      <c r="A65" s="40" t="s">
        <v>80</v>
      </c>
      <c r="B65" s="72">
        <v>0</v>
      </c>
      <c r="C65" s="72">
        <v>0</v>
      </c>
      <c r="D65" s="74">
        <f t="shared" si="20"/>
        <v>0</v>
      </c>
      <c r="E65" s="72">
        <v>0</v>
      </c>
      <c r="F65" s="72">
        <v>0</v>
      </c>
      <c r="G65" s="36">
        <f t="shared" si="21"/>
        <v>0</v>
      </c>
    </row>
    <row r="66" spans="1:7" x14ac:dyDescent="0.25">
      <c r="A66" s="40" t="s">
        <v>81</v>
      </c>
      <c r="B66" s="72">
        <v>0</v>
      </c>
      <c r="C66" s="72">
        <v>0</v>
      </c>
      <c r="D66" s="74">
        <f t="shared" si="20"/>
        <v>0</v>
      </c>
      <c r="E66" s="72">
        <v>0</v>
      </c>
      <c r="F66" s="72">
        <v>0</v>
      </c>
      <c r="G66" s="36">
        <f t="shared" si="21"/>
        <v>0</v>
      </c>
    </row>
    <row r="67" spans="1:7" x14ac:dyDescent="0.25">
      <c r="A67" s="40" t="s">
        <v>82</v>
      </c>
      <c r="B67" s="72">
        <v>0</v>
      </c>
      <c r="C67" s="72">
        <v>0</v>
      </c>
      <c r="D67" s="74">
        <f t="shared" si="20"/>
        <v>0</v>
      </c>
      <c r="E67" s="72">
        <v>0</v>
      </c>
      <c r="F67" s="72">
        <v>0</v>
      </c>
      <c r="G67" s="36">
        <f t="shared" si="21"/>
        <v>0</v>
      </c>
    </row>
    <row r="68" spans="1:7" x14ac:dyDescent="0.25">
      <c r="A68" s="40" t="s">
        <v>83</v>
      </c>
      <c r="B68" s="72">
        <v>0</v>
      </c>
      <c r="C68" s="72">
        <v>0</v>
      </c>
      <c r="D68" s="74">
        <f t="shared" si="20"/>
        <v>0</v>
      </c>
      <c r="E68" s="72">
        <v>0</v>
      </c>
      <c r="F68" s="72">
        <v>0</v>
      </c>
      <c r="G68" s="36">
        <f t="shared" si="21"/>
        <v>0</v>
      </c>
    </row>
    <row r="69" spans="1:7" x14ac:dyDescent="0.25">
      <c r="A69" s="40" t="s">
        <v>84</v>
      </c>
      <c r="B69" s="72">
        <v>0</v>
      </c>
      <c r="C69" s="72">
        <v>0</v>
      </c>
      <c r="D69" s="74">
        <f t="shared" si="20"/>
        <v>0</v>
      </c>
      <c r="E69" s="72">
        <v>0</v>
      </c>
      <c r="F69" s="72">
        <v>0</v>
      </c>
      <c r="G69" s="36">
        <f t="shared" si="21"/>
        <v>0</v>
      </c>
    </row>
    <row r="70" spans="1:7" x14ac:dyDescent="0.25">
      <c r="A70" s="40" t="s">
        <v>85</v>
      </c>
      <c r="B70" s="72">
        <v>0</v>
      </c>
      <c r="C70" s="72">
        <v>0</v>
      </c>
      <c r="D70" s="74">
        <f t="shared" si="20"/>
        <v>0</v>
      </c>
      <c r="E70" s="72">
        <v>0</v>
      </c>
      <c r="F70" s="72">
        <v>0</v>
      </c>
      <c r="G70" s="36">
        <f t="shared" si="21"/>
        <v>0</v>
      </c>
    </row>
    <row r="71" spans="1:7" x14ac:dyDescent="0.25">
      <c r="A71" s="39" t="s">
        <v>86</v>
      </c>
      <c r="B71" s="75">
        <f t="shared" ref="B71:G71" si="22">SUM(B72:B74)</f>
        <v>170000</v>
      </c>
      <c r="C71" s="75">
        <f t="shared" si="22"/>
        <v>1640000</v>
      </c>
      <c r="D71" s="75">
        <f t="shared" si="22"/>
        <v>1810000</v>
      </c>
      <c r="E71" s="75">
        <f t="shared" si="22"/>
        <v>1360000</v>
      </c>
      <c r="F71" s="75">
        <f t="shared" si="22"/>
        <v>1360000</v>
      </c>
      <c r="G71" s="38">
        <f t="shared" si="22"/>
        <v>450000</v>
      </c>
    </row>
    <row r="72" spans="1:7" x14ac:dyDescent="0.25">
      <c r="A72" s="40" t="s">
        <v>87</v>
      </c>
      <c r="B72" s="72">
        <v>0</v>
      </c>
      <c r="C72" s="72">
        <v>0</v>
      </c>
      <c r="D72" s="74">
        <f>B72+C72</f>
        <v>0</v>
      </c>
      <c r="E72" s="72">
        <v>0</v>
      </c>
      <c r="F72" s="72">
        <v>0</v>
      </c>
      <c r="G72" s="36">
        <f>D72-E72</f>
        <v>0</v>
      </c>
    </row>
    <row r="73" spans="1:7" x14ac:dyDescent="0.25">
      <c r="A73" s="40" t="s">
        <v>88</v>
      </c>
      <c r="B73" s="72">
        <v>0</v>
      </c>
      <c r="C73" s="72">
        <v>0</v>
      </c>
      <c r="D73" s="74">
        <f t="shared" ref="D73:D74" si="23">B73+C73</f>
        <v>0</v>
      </c>
      <c r="E73" s="72">
        <v>0</v>
      </c>
      <c r="F73" s="72">
        <v>0</v>
      </c>
      <c r="G73" s="36">
        <f t="shared" ref="G73:G74" si="24">D73-E73</f>
        <v>0</v>
      </c>
    </row>
    <row r="74" spans="1:7" x14ac:dyDescent="0.25">
      <c r="A74" s="40" t="s">
        <v>89</v>
      </c>
      <c r="B74" s="73">
        <v>170000</v>
      </c>
      <c r="C74" s="73">
        <v>1640000</v>
      </c>
      <c r="D74" s="74">
        <f t="shared" si="23"/>
        <v>1810000</v>
      </c>
      <c r="E74" s="73">
        <v>1360000</v>
      </c>
      <c r="F74" s="73">
        <v>1360000</v>
      </c>
      <c r="G74" s="36">
        <f t="shared" si="24"/>
        <v>450000</v>
      </c>
    </row>
    <row r="75" spans="1:7" x14ac:dyDescent="0.25">
      <c r="A75" s="39" t="s">
        <v>90</v>
      </c>
      <c r="B75" s="75">
        <f t="shared" ref="B75:G75" si="25">SUM(B76:B82)</f>
        <v>0</v>
      </c>
      <c r="C75" s="75">
        <f t="shared" si="25"/>
        <v>0</v>
      </c>
      <c r="D75" s="75">
        <f t="shared" si="25"/>
        <v>0</v>
      </c>
      <c r="E75" s="75">
        <f t="shared" si="25"/>
        <v>0</v>
      </c>
      <c r="F75" s="75">
        <f t="shared" si="25"/>
        <v>0</v>
      </c>
      <c r="G75" s="38">
        <f t="shared" si="25"/>
        <v>0</v>
      </c>
    </row>
    <row r="76" spans="1:7" x14ac:dyDescent="0.25">
      <c r="A76" s="40" t="s">
        <v>91</v>
      </c>
      <c r="B76" s="72">
        <v>0</v>
      </c>
      <c r="C76" s="72">
        <v>0</v>
      </c>
      <c r="D76" s="74">
        <f>B76+C76</f>
        <v>0</v>
      </c>
      <c r="E76" s="72">
        <v>0</v>
      </c>
      <c r="F76" s="72">
        <v>0</v>
      </c>
      <c r="G76" s="36">
        <f>D76-E76</f>
        <v>0</v>
      </c>
    </row>
    <row r="77" spans="1:7" x14ac:dyDescent="0.25">
      <c r="A77" s="40" t="s">
        <v>92</v>
      </c>
      <c r="B77" s="72">
        <v>0</v>
      </c>
      <c r="C77" s="72">
        <v>0</v>
      </c>
      <c r="D77" s="74">
        <f t="shared" ref="D77:D82" si="26">B77+C77</f>
        <v>0</v>
      </c>
      <c r="E77" s="72">
        <v>0</v>
      </c>
      <c r="F77" s="72">
        <v>0</v>
      </c>
      <c r="G77" s="36">
        <f t="shared" ref="G77:G82" si="27">D77-E77</f>
        <v>0</v>
      </c>
    </row>
    <row r="78" spans="1:7" x14ac:dyDescent="0.25">
      <c r="A78" s="40" t="s">
        <v>93</v>
      </c>
      <c r="B78" s="72">
        <v>0</v>
      </c>
      <c r="C78" s="72">
        <v>0</v>
      </c>
      <c r="D78" s="74">
        <f t="shared" si="26"/>
        <v>0</v>
      </c>
      <c r="E78" s="72">
        <v>0</v>
      </c>
      <c r="F78" s="72">
        <v>0</v>
      </c>
      <c r="G78" s="36">
        <f t="shared" si="27"/>
        <v>0</v>
      </c>
    </row>
    <row r="79" spans="1:7" x14ac:dyDescent="0.25">
      <c r="A79" s="40" t="s">
        <v>94</v>
      </c>
      <c r="B79" s="72">
        <v>0</v>
      </c>
      <c r="C79" s="72">
        <v>0</v>
      </c>
      <c r="D79" s="74">
        <f t="shared" si="26"/>
        <v>0</v>
      </c>
      <c r="E79" s="72">
        <v>0</v>
      </c>
      <c r="F79" s="72">
        <v>0</v>
      </c>
      <c r="G79" s="36">
        <f t="shared" si="27"/>
        <v>0</v>
      </c>
    </row>
    <row r="80" spans="1:7" x14ac:dyDescent="0.25">
      <c r="A80" s="40" t="s">
        <v>95</v>
      </c>
      <c r="B80" s="72">
        <v>0</v>
      </c>
      <c r="C80" s="72">
        <v>0</v>
      </c>
      <c r="D80" s="74">
        <f t="shared" si="26"/>
        <v>0</v>
      </c>
      <c r="E80" s="72">
        <v>0</v>
      </c>
      <c r="F80" s="72">
        <v>0</v>
      </c>
      <c r="G80" s="36">
        <f t="shared" si="27"/>
        <v>0</v>
      </c>
    </row>
    <row r="81" spans="1:7" x14ac:dyDescent="0.25">
      <c r="A81" s="40" t="s">
        <v>96</v>
      </c>
      <c r="B81" s="72">
        <v>0</v>
      </c>
      <c r="C81" s="72">
        <v>0</v>
      </c>
      <c r="D81" s="74">
        <f t="shared" si="26"/>
        <v>0</v>
      </c>
      <c r="E81" s="72">
        <v>0</v>
      </c>
      <c r="F81" s="72">
        <v>0</v>
      </c>
      <c r="G81" s="36">
        <f t="shared" si="27"/>
        <v>0</v>
      </c>
    </row>
    <row r="82" spans="1:7" x14ac:dyDescent="0.25">
      <c r="A82" s="40" t="s">
        <v>97</v>
      </c>
      <c r="B82" s="72">
        <v>0</v>
      </c>
      <c r="C82" s="72">
        <v>0</v>
      </c>
      <c r="D82" s="74">
        <f t="shared" si="26"/>
        <v>0</v>
      </c>
      <c r="E82" s="72">
        <v>0</v>
      </c>
      <c r="F82" s="72">
        <v>0</v>
      </c>
      <c r="G82" s="36">
        <f t="shared" si="27"/>
        <v>0</v>
      </c>
    </row>
    <row r="83" spans="1:7" x14ac:dyDescent="0.25">
      <c r="A83" s="41"/>
      <c r="B83" s="74"/>
      <c r="C83" s="74"/>
      <c r="D83" s="74"/>
      <c r="E83" s="74"/>
      <c r="F83" s="74"/>
      <c r="G83" s="36"/>
    </row>
    <row r="84" spans="1:7" x14ac:dyDescent="0.25">
      <c r="A84" s="7" t="s">
        <v>98</v>
      </c>
      <c r="B84" s="75">
        <f t="shared" ref="B84:G84" si="28">SUM(B85,B93,B103,B113,B123,B133,B137,B146,B150)</f>
        <v>272699999.99999994</v>
      </c>
      <c r="C84" s="75">
        <f t="shared" si="28"/>
        <v>35551225.68</v>
      </c>
      <c r="D84" s="75">
        <f>SUM(D85,D93,D103,D113,D123,D133,D137,D146,D150)</f>
        <v>308251225.68000001</v>
      </c>
      <c r="E84" s="75">
        <f t="shared" si="28"/>
        <v>88490696.209999979</v>
      </c>
      <c r="F84" s="75">
        <f t="shared" si="28"/>
        <v>88183380.459999993</v>
      </c>
      <c r="G84" s="38">
        <f t="shared" si="28"/>
        <v>219760529.47000003</v>
      </c>
    </row>
    <row r="85" spans="1:7" x14ac:dyDescent="0.25">
      <c r="A85" s="39" t="s">
        <v>25</v>
      </c>
      <c r="B85" s="75">
        <f t="shared" ref="B85:G85" si="29">SUM(B86:B92)</f>
        <v>59548893</v>
      </c>
      <c r="C85" s="75">
        <f t="shared" si="29"/>
        <v>4057743</v>
      </c>
      <c r="D85" s="75">
        <f>SUM(D86:D92)</f>
        <v>63606636</v>
      </c>
      <c r="E85" s="75">
        <f t="shared" si="29"/>
        <v>34041092.049999997</v>
      </c>
      <c r="F85" s="75">
        <f t="shared" si="29"/>
        <v>34001666.699999996</v>
      </c>
      <c r="G85" s="38">
        <f t="shared" si="29"/>
        <v>29565543.950000003</v>
      </c>
    </row>
    <row r="86" spans="1:7" x14ac:dyDescent="0.25">
      <c r="A86" s="40" t="s">
        <v>26</v>
      </c>
      <c r="B86" s="73">
        <v>43634820</v>
      </c>
      <c r="C86" s="73">
        <v>882272</v>
      </c>
      <c r="D86" s="74">
        <f>B86+C86</f>
        <v>44517092</v>
      </c>
      <c r="E86" s="73">
        <v>27351570.43</v>
      </c>
      <c r="F86" s="73">
        <v>27350364.109999999</v>
      </c>
      <c r="G86" s="36">
        <f>D86-E86</f>
        <v>17165521.57</v>
      </c>
    </row>
    <row r="87" spans="1:7" x14ac:dyDescent="0.25">
      <c r="A87" s="40" t="s">
        <v>27</v>
      </c>
      <c r="B87" s="73">
        <v>0</v>
      </c>
      <c r="C87" s="73">
        <v>56000</v>
      </c>
      <c r="D87" s="74">
        <f t="shared" ref="D87:D92" si="30">B87+C87</f>
        <v>56000</v>
      </c>
      <c r="E87" s="73">
        <v>0</v>
      </c>
      <c r="F87" s="73">
        <v>0</v>
      </c>
      <c r="G87" s="36">
        <f t="shared" ref="G87:G92" si="31">D87-E87</f>
        <v>56000</v>
      </c>
    </row>
    <row r="88" spans="1:7" x14ac:dyDescent="0.25">
      <c r="A88" s="40" t="s">
        <v>28</v>
      </c>
      <c r="B88" s="73">
        <v>8720073</v>
      </c>
      <c r="C88" s="73">
        <v>2919471</v>
      </c>
      <c r="D88" s="74">
        <f t="shared" si="30"/>
        <v>11639544</v>
      </c>
      <c r="E88" s="73">
        <v>2490060.11</v>
      </c>
      <c r="F88" s="73">
        <v>2465225.36</v>
      </c>
      <c r="G88" s="36">
        <f t="shared" si="31"/>
        <v>9149483.8900000006</v>
      </c>
    </row>
    <row r="89" spans="1:7" x14ac:dyDescent="0.25">
      <c r="A89" s="40" t="s">
        <v>29</v>
      </c>
      <c r="B89" s="73">
        <v>1800000</v>
      </c>
      <c r="C89" s="73">
        <v>-1800000</v>
      </c>
      <c r="D89" s="74">
        <f t="shared" si="30"/>
        <v>0</v>
      </c>
      <c r="E89" s="73">
        <v>0</v>
      </c>
      <c r="F89" s="73">
        <v>0</v>
      </c>
      <c r="G89" s="36">
        <f t="shared" si="31"/>
        <v>0</v>
      </c>
    </row>
    <row r="90" spans="1:7" x14ac:dyDescent="0.25">
      <c r="A90" s="40" t="s">
        <v>30</v>
      </c>
      <c r="B90" s="73">
        <v>5394000</v>
      </c>
      <c r="C90" s="73">
        <v>2000000</v>
      </c>
      <c r="D90" s="74">
        <f t="shared" si="30"/>
        <v>7394000</v>
      </c>
      <c r="E90" s="73">
        <v>4199461.51</v>
      </c>
      <c r="F90" s="73">
        <v>4186077.23</v>
      </c>
      <c r="G90" s="36">
        <f t="shared" si="31"/>
        <v>3194538.49</v>
      </c>
    </row>
    <row r="91" spans="1:7" x14ac:dyDescent="0.25">
      <c r="A91" s="40" t="s">
        <v>31</v>
      </c>
      <c r="B91" s="72">
        <v>0</v>
      </c>
      <c r="C91" s="72">
        <v>0</v>
      </c>
      <c r="D91" s="74">
        <f t="shared" si="30"/>
        <v>0</v>
      </c>
      <c r="E91" s="72">
        <v>0</v>
      </c>
      <c r="F91" s="72">
        <v>0</v>
      </c>
      <c r="G91" s="36">
        <f t="shared" si="31"/>
        <v>0</v>
      </c>
    </row>
    <row r="92" spans="1:7" x14ac:dyDescent="0.25">
      <c r="A92" s="40" t="s">
        <v>32</v>
      </c>
      <c r="B92" s="72">
        <v>0</v>
      </c>
      <c r="C92" s="72">
        <v>0</v>
      </c>
      <c r="D92" s="74">
        <f t="shared" si="30"/>
        <v>0</v>
      </c>
      <c r="E92" s="72">
        <v>0</v>
      </c>
      <c r="F92" s="72">
        <v>0</v>
      </c>
      <c r="G92" s="36">
        <f t="shared" si="31"/>
        <v>0</v>
      </c>
    </row>
    <row r="93" spans="1:7" x14ac:dyDescent="0.25">
      <c r="A93" s="39" t="s">
        <v>33</v>
      </c>
      <c r="B93" s="75">
        <f t="shared" ref="B93:G93" si="32">SUM(B94:B102)</f>
        <v>43476000</v>
      </c>
      <c r="C93" s="75">
        <f t="shared" si="32"/>
        <v>8006984</v>
      </c>
      <c r="D93" s="75">
        <f t="shared" si="32"/>
        <v>51482984</v>
      </c>
      <c r="E93" s="75">
        <f t="shared" si="32"/>
        <v>34209715.369999997</v>
      </c>
      <c r="F93" s="75">
        <f t="shared" si="32"/>
        <v>34209715.369999997</v>
      </c>
      <c r="G93" s="38">
        <f t="shared" si="32"/>
        <v>17273268.630000003</v>
      </c>
    </row>
    <row r="94" spans="1:7" x14ac:dyDescent="0.25">
      <c r="A94" s="40" t="s">
        <v>34</v>
      </c>
      <c r="B94" s="73">
        <v>66000</v>
      </c>
      <c r="C94" s="73">
        <v>60000</v>
      </c>
      <c r="D94" s="74">
        <f>B94+C94</f>
        <v>126000</v>
      </c>
      <c r="E94" s="73">
        <v>57868.29</v>
      </c>
      <c r="F94" s="73">
        <v>57868.29</v>
      </c>
      <c r="G94" s="36">
        <f>D94-E94</f>
        <v>68131.709999999992</v>
      </c>
    </row>
    <row r="95" spans="1:7" x14ac:dyDescent="0.25">
      <c r="A95" s="40" t="s">
        <v>35</v>
      </c>
      <c r="B95" s="73">
        <v>462000</v>
      </c>
      <c r="C95" s="73">
        <v>0</v>
      </c>
      <c r="D95" s="74">
        <f t="shared" ref="D95:D102" si="33">B95+C95</f>
        <v>462000</v>
      </c>
      <c r="E95" s="73">
        <v>137183.23000000001</v>
      </c>
      <c r="F95" s="73">
        <v>137183.23000000001</v>
      </c>
      <c r="G95" s="36">
        <f t="shared" ref="G95:G102" si="34">D95-E95</f>
        <v>324816.77</v>
      </c>
    </row>
    <row r="96" spans="1:7" x14ac:dyDescent="0.25">
      <c r="A96" s="40" t="s">
        <v>36</v>
      </c>
      <c r="B96" s="72">
        <v>0</v>
      </c>
      <c r="C96" s="72">
        <v>0</v>
      </c>
      <c r="D96" s="74">
        <f t="shared" si="33"/>
        <v>0</v>
      </c>
      <c r="E96" s="72">
        <v>0</v>
      </c>
      <c r="F96" s="72">
        <v>0</v>
      </c>
      <c r="G96" s="36">
        <f t="shared" si="34"/>
        <v>0</v>
      </c>
    </row>
    <row r="97" spans="1:7" x14ac:dyDescent="0.25">
      <c r="A97" s="40" t="s">
        <v>37</v>
      </c>
      <c r="B97" s="73">
        <v>27902000</v>
      </c>
      <c r="C97" s="73">
        <v>421984</v>
      </c>
      <c r="D97" s="74">
        <f t="shared" si="33"/>
        <v>28323984</v>
      </c>
      <c r="E97" s="73">
        <v>20993515.649999999</v>
      </c>
      <c r="F97" s="73">
        <v>20993515.649999999</v>
      </c>
      <c r="G97" s="36">
        <f t="shared" si="34"/>
        <v>7330468.3500000015</v>
      </c>
    </row>
    <row r="98" spans="1:7" x14ac:dyDescent="0.25">
      <c r="A98" s="42" t="s">
        <v>38</v>
      </c>
      <c r="B98" s="73">
        <v>114000</v>
      </c>
      <c r="C98" s="73">
        <v>5000</v>
      </c>
      <c r="D98" s="74">
        <f t="shared" si="33"/>
        <v>119000</v>
      </c>
      <c r="E98" s="73">
        <v>33511.019999999997</v>
      </c>
      <c r="F98" s="73">
        <v>33511.019999999997</v>
      </c>
      <c r="G98" s="36">
        <f t="shared" si="34"/>
        <v>85488.98000000001</v>
      </c>
    </row>
    <row r="99" spans="1:7" x14ac:dyDescent="0.25">
      <c r="A99" s="40" t="s">
        <v>39</v>
      </c>
      <c r="B99" s="73">
        <v>12045000</v>
      </c>
      <c r="C99" s="73">
        <v>2005000</v>
      </c>
      <c r="D99" s="74">
        <f t="shared" si="33"/>
        <v>14050000</v>
      </c>
      <c r="E99" s="73">
        <v>8926682.1300000008</v>
      </c>
      <c r="F99" s="73">
        <v>8926682.1300000008</v>
      </c>
      <c r="G99" s="36">
        <f t="shared" si="34"/>
        <v>5123317.8699999992</v>
      </c>
    </row>
    <row r="100" spans="1:7" x14ac:dyDescent="0.25">
      <c r="A100" s="40" t="s">
        <v>40</v>
      </c>
      <c r="B100" s="73">
        <v>207000</v>
      </c>
      <c r="C100" s="73">
        <v>2475000</v>
      </c>
      <c r="D100" s="74">
        <f t="shared" si="33"/>
        <v>2682000</v>
      </c>
      <c r="E100" s="73">
        <v>251974.82</v>
      </c>
      <c r="F100" s="73">
        <v>251974.82</v>
      </c>
      <c r="G100" s="36">
        <f t="shared" si="34"/>
        <v>2430025.1800000002</v>
      </c>
    </row>
    <row r="101" spans="1:7" x14ac:dyDescent="0.25">
      <c r="A101" s="40" t="s">
        <v>41</v>
      </c>
      <c r="B101" s="73">
        <v>50000</v>
      </c>
      <c r="C101" s="73">
        <v>115000</v>
      </c>
      <c r="D101" s="74">
        <f t="shared" si="33"/>
        <v>165000</v>
      </c>
      <c r="E101" s="73">
        <v>147552</v>
      </c>
      <c r="F101" s="73">
        <v>147552</v>
      </c>
      <c r="G101" s="36">
        <f t="shared" si="34"/>
        <v>17448</v>
      </c>
    </row>
    <row r="102" spans="1:7" x14ac:dyDescent="0.25">
      <c r="A102" s="40" t="s">
        <v>42</v>
      </c>
      <c r="B102" s="73">
        <v>2630000</v>
      </c>
      <c r="C102" s="73">
        <v>2925000</v>
      </c>
      <c r="D102" s="74">
        <f t="shared" si="33"/>
        <v>5555000</v>
      </c>
      <c r="E102" s="73">
        <v>3661428.23</v>
      </c>
      <c r="F102" s="73">
        <v>3661428.23</v>
      </c>
      <c r="G102" s="36">
        <f t="shared" si="34"/>
        <v>1893571.77</v>
      </c>
    </row>
    <row r="103" spans="1:7" x14ac:dyDescent="0.25">
      <c r="A103" s="39" t="s">
        <v>43</v>
      </c>
      <c r="B103" s="75">
        <f t="shared" ref="B103:G103" si="35">SUM(B104:B112)</f>
        <v>4940698.16</v>
      </c>
      <c r="C103" s="75">
        <f t="shared" si="35"/>
        <v>4215614.38</v>
      </c>
      <c r="D103" s="75">
        <f t="shared" si="35"/>
        <v>9156312.5399999991</v>
      </c>
      <c r="E103" s="75">
        <f t="shared" si="35"/>
        <v>4006986.4899999998</v>
      </c>
      <c r="F103" s="75">
        <f t="shared" si="35"/>
        <v>4006986.4899999998</v>
      </c>
      <c r="G103" s="38">
        <f t="shared" si="35"/>
        <v>5149326.05</v>
      </c>
    </row>
    <row r="104" spans="1:7" x14ac:dyDescent="0.25">
      <c r="A104" s="40" t="s">
        <v>44</v>
      </c>
      <c r="B104" s="72">
        <v>0</v>
      </c>
      <c r="C104" s="72">
        <v>0</v>
      </c>
      <c r="D104" s="74">
        <f>B104+C104</f>
        <v>0</v>
      </c>
      <c r="E104" s="72">
        <v>0</v>
      </c>
      <c r="F104" s="72">
        <v>0</v>
      </c>
      <c r="G104" s="36">
        <f>D104-E104</f>
        <v>0</v>
      </c>
    </row>
    <row r="105" spans="1:7" x14ac:dyDescent="0.25">
      <c r="A105" s="40" t="s">
        <v>45</v>
      </c>
      <c r="B105" s="73">
        <v>60000</v>
      </c>
      <c r="C105" s="73">
        <v>450000</v>
      </c>
      <c r="D105" s="74">
        <f t="shared" ref="D105:D112" si="36">B105+C105</f>
        <v>510000</v>
      </c>
      <c r="E105" s="73">
        <v>0</v>
      </c>
      <c r="F105" s="73">
        <v>0</v>
      </c>
      <c r="G105" s="36">
        <f t="shared" ref="G105:G112" si="37">D105-E105</f>
        <v>510000</v>
      </c>
    </row>
    <row r="106" spans="1:7" x14ac:dyDescent="0.25">
      <c r="A106" s="40" t="s">
        <v>46</v>
      </c>
      <c r="B106" s="73">
        <v>2640000</v>
      </c>
      <c r="C106" s="73">
        <v>1520614.38</v>
      </c>
      <c r="D106" s="74">
        <f t="shared" si="36"/>
        <v>4160614.38</v>
      </c>
      <c r="E106" s="73">
        <v>1487110.84</v>
      </c>
      <c r="F106" s="73">
        <v>1487110.84</v>
      </c>
      <c r="G106" s="36">
        <f t="shared" si="37"/>
        <v>2673503.54</v>
      </c>
    </row>
    <row r="107" spans="1:7" x14ac:dyDescent="0.25">
      <c r="A107" s="40" t="s">
        <v>47</v>
      </c>
      <c r="B107" s="73">
        <v>1300000</v>
      </c>
      <c r="C107" s="73">
        <v>300000</v>
      </c>
      <c r="D107" s="74">
        <f t="shared" si="36"/>
        <v>1600000</v>
      </c>
      <c r="E107" s="73">
        <v>913099.41</v>
      </c>
      <c r="F107" s="73">
        <v>913099.41</v>
      </c>
      <c r="G107" s="36">
        <f t="shared" si="37"/>
        <v>686900.59</v>
      </c>
    </row>
    <row r="108" spans="1:7" x14ac:dyDescent="0.25">
      <c r="A108" s="40" t="s">
        <v>48</v>
      </c>
      <c r="B108" s="73">
        <v>854698.16</v>
      </c>
      <c r="C108" s="73">
        <v>1635000</v>
      </c>
      <c r="D108" s="74">
        <f t="shared" si="36"/>
        <v>2489698.16</v>
      </c>
      <c r="E108" s="73">
        <v>1570217.33</v>
      </c>
      <c r="F108" s="73">
        <v>1570217.33</v>
      </c>
      <c r="G108" s="36">
        <f t="shared" si="37"/>
        <v>919480.83000000007</v>
      </c>
    </row>
    <row r="109" spans="1:7" x14ac:dyDescent="0.25">
      <c r="A109" s="40" t="s">
        <v>49</v>
      </c>
      <c r="B109" s="72">
        <v>0</v>
      </c>
      <c r="C109" s="72">
        <v>0</v>
      </c>
      <c r="D109" s="74">
        <f t="shared" si="36"/>
        <v>0</v>
      </c>
      <c r="E109" s="72">
        <v>0</v>
      </c>
      <c r="F109" s="72">
        <v>0</v>
      </c>
      <c r="G109" s="36">
        <f t="shared" si="37"/>
        <v>0</v>
      </c>
    </row>
    <row r="110" spans="1:7" x14ac:dyDescent="0.25">
      <c r="A110" s="40" t="s">
        <v>50</v>
      </c>
      <c r="B110" s="73">
        <v>36000</v>
      </c>
      <c r="C110" s="73">
        <v>0</v>
      </c>
      <c r="D110" s="74">
        <f t="shared" si="36"/>
        <v>36000</v>
      </c>
      <c r="E110" s="73">
        <v>6774.32</v>
      </c>
      <c r="F110" s="73">
        <v>6774.32</v>
      </c>
      <c r="G110" s="36">
        <f t="shared" si="37"/>
        <v>29225.68</v>
      </c>
    </row>
    <row r="111" spans="1:7" x14ac:dyDescent="0.25">
      <c r="A111" s="40" t="s">
        <v>51</v>
      </c>
      <c r="B111" s="72">
        <v>0</v>
      </c>
      <c r="C111" s="72">
        <v>0</v>
      </c>
      <c r="D111" s="74">
        <f t="shared" si="36"/>
        <v>0</v>
      </c>
      <c r="E111" s="72">
        <v>0</v>
      </c>
      <c r="F111" s="72">
        <v>0</v>
      </c>
      <c r="G111" s="36">
        <f t="shared" si="37"/>
        <v>0</v>
      </c>
    </row>
    <row r="112" spans="1:7" x14ac:dyDescent="0.25">
      <c r="A112" s="40" t="s">
        <v>52</v>
      </c>
      <c r="B112" s="73">
        <v>50000</v>
      </c>
      <c r="C112" s="73">
        <v>310000</v>
      </c>
      <c r="D112" s="74">
        <f t="shared" si="36"/>
        <v>360000</v>
      </c>
      <c r="E112" s="73">
        <v>29784.59</v>
      </c>
      <c r="F112" s="73">
        <v>29784.59</v>
      </c>
      <c r="G112" s="36">
        <f t="shared" si="37"/>
        <v>330215.40999999997</v>
      </c>
    </row>
    <row r="113" spans="1:7" x14ac:dyDescent="0.25">
      <c r="A113" s="39" t="s">
        <v>53</v>
      </c>
      <c r="B113" s="75">
        <f t="shared" ref="B113:G113" si="38">SUM(B114:B122)</f>
        <v>5350000</v>
      </c>
      <c r="C113" s="75">
        <f t="shared" si="38"/>
        <v>18324744.52</v>
      </c>
      <c r="D113" s="75">
        <f>SUM(D114:D122)</f>
        <v>23674744.52</v>
      </c>
      <c r="E113" s="75">
        <f t="shared" si="38"/>
        <v>4866692.12</v>
      </c>
      <c r="F113" s="75">
        <f t="shared" si="38"/>
        <v>4866692.12</v>
      </c>
      <c r="G113" s="38">
        <f t="shared" si="38"/>
        <v>18808052.399999999</v>
      </c>
    </row>
    <row r="114" spans="1:7" x14ac:dyDescent="0.25">
      <c r="A114" s="40" t="s">
        <v>54</v>
      </c>
      <c r="B114" s="72">
        <v>0</v>
      </c>
      <c r="C114" s="72">
        <v>0</v>
      </c>
      <c r="D114" s="74">
        <f>B114+C114</f>
        <v>0</v>
      </c>
      <c r="E114" s="72">
        <v>0</v>
      </c>
      <c r="F114" s="72">
        <v>0</v>
      </c>
      <c r="G114" s="36">
        <f>D114-E114</f>
        <v>0</v>
      </c>
    </row>
    <row r="115" spans="1:7" x14ac:dyDescent="0.25">
      <c r="A115" s="40" t="s">
        <v>55</v>
      </c>
      <c r="B115" s="72">
        <v>0</v>
      </c>
      <c r="C115" s="72">
        <v>0</v>
      </c>
      <c r="D115" s="74">
        <f t="shared" ref="D115:D122" si="39">B115+C115</f>
        <v>0</v>
      </c>
      <c r="E115" s="72">
        <v>0</v>
      </c>
      <c r="F115" s="72">
        <v>0</v>
      </c>
      <c r="G115" s="36">
        <f t="shared" ref="G115:G122" si="40">D115-E115</f>
        <v>0</v>
      </c>
    </row>
    <row r="116" spans="1:7" x14ac:dyDescent="0.25">
      <c r="A116" s="40" t="s">
        <v>56</v>
      </c>
      <c r="B116" s="73">
        <v>0</v>
      </c>
      <c r="C116" s="73">
        <v>9450000</v>
      </c>
      <c r="D116" s="74">
        <f t="shared" si="39"/>
        <v>9450000</v>
      </c>
      <c r="E116" s="73">
        <v>3938947.6</v>
      </c>
      <c r="F116" s="73">
        <v>3938947.6</v>
      </c>
      <c r="G116" s="36">
        <f t="shared" si="40"/>
        <v>5511052.4000000004</v>
      </c>
    </row>
    <row r="117" spans="1:7" x14ac:dyDescent="0.25">
      <c r="A117" s="40" t="s">
        <v>57</v>
      </c>
      <c r="B117" s="73">
        <v>5350000</v>
      </c>
      <c r="C117" s="73">
        <v>8874744.5199999996</v>
      </c>
      <c r="D117" s="74">
        <f t="shared" si="39"/>
        <v>14224744.52</v>
      </c>
      <c r="E117" s="73">
        <v>927744.52</v>
      </c>
      <c r="F117" s="73">
        <v>927744.52</v>
      </c>
      <c r="G117" s="36">
        <f t="shared" si="40"/>
        <v>13297000</v>
      </c>
    </row>
    <row r="118" spans="1:7" x14ac:dyDescent="0.25">
      <c r="A118" s="40" t="s">
        <v>58</v>
      </c>
      <c r="B118" s="72">
        <v>0</v>
      </c>
      <c r="C118" s="72">
        <v>0</v>
      </c>
      <c r="D118" s="74">
        <f t="shared" si="39"/>
        <v>0</v>
      </c>
      <c r="E118" s="72">
        <v>0</v>
      </c>
      <c r="F118" s="72">
        <v>0</v>
      </c>
      <c r="G118" s="36">
        <f t="shared" si="40"/>
        <v>0</v>
      </c>
    </row>
    <row r="119" spans="1:7" x14ac:dyDescent="0.25">
      <c r="A119" s="40" t="s">
        <v>59</v>
      </c>
      <c r="B119" s="72">
        <v>0</v>
      </c>
      <c r="C119" s="72">
        <v>0</v>
      </c>
      <c r="D119" s="74">
        <f t="shared" si="39"/>
        <v>0</v>
      </c>
      <c r="E119" s="72">
        <v>0</v>
      </c>
      <c r="F119" s="72">
        <v>0</v>
      </c>
      <c r="G119" s="36">
        <f t="shared" si="40"/>
        <v>0</v>
      </c>
    </row>
    <row r="120" spans="1:7" x14ac:dyDescent="0.25">
      <c r="A120" s="40" t="s">
        <v>60</v>
      </c>
      <c r="B120" s="72">
        <v>0</v>
      </c>
      <c r="C120" s="72">
        <v>0</v>
      </c>
      <c r="D120" s="74">
        <f t="shared" si="39"/>
        <v>0</v>
      </c>
      <c r="E120" s="72">
        <v>0</v>
      </c>
      <c r="F120" s="72">
        <v>0</v>
      </c>
      <c r="G120" s="36">
        <f t="shared" si="40"/>
        <v>0</v>
      </c>
    </row>
    <row r="121" spans="1:7" x14ac:dyDescent="0.25">
      <c r="A121" s="40" t="s">
        <v>61</v>
      </c>
      <c r="B121" s="72">
        <v>0</v>
      </c>
      <c r="C121" s="72">
        <v>0</v>
      </c>
      <c r="D121" s="74">
        <f t="shared" si="39"/>
        <v>0</v>
      </c>
      <c r="E121" s="72">
        <v>0</v>
      </c>
      <c r="F121" s="72">
        <v>0</v>
      </c>
      <c r="G121" s="36">
        <f t="shared" si="40"/>
        <v>0</v>
      </c>
    </row>
    <row r="122" spans="1:7" x14ac:dyDescent="0.25">
      <c r="A122" s="40" t="s">
        <v>62</v>
      </c>
      <c r="B122" s="72">
        <v>0</v>
      </c>
      <c r="C122" s="72">
        <v>0</v>
      </c>
      <c r="D122" s="74">
        <f t="shared" si="39"/>
        <v>0</v>
      </c>
      <c r="E122" s="72">
        <v>0</v>
      </c>
      <c r="F122" s="72">
        <v>0</v>
      </c>
      <c r="G122" s="36">
        <f t="shared" si="40"/>
        <v>0</v>
      </c>
    </row>
    <row r="123" spans="1:7" x14ac:dyDescent="0.25">
      <c r="A123" s="39" t="s">
        <v>63</v>
      </c>
      <c r="B123" s="75">
        <f t="shared" ref="B123:G123" si="41">SUM(B124:B132)</f>
        <v>243000</v>
      </c>
      <c r="C123" s="75">
        <f t="shared" si="41"/>
        <v>1057289</v>
      </c>
      <c r="D123" s="75">
        <f>SUM(D124:D132)</f>
        <v>1300289</v>
      </c>
      <c r="E123" s="75">
        <f t="shared" si="41"/>
        <v>976988.69000000006</v>
      </c>
      <c r="F123" s="75">
        <f t="shared" si="41"/>
        <v>709098.29</v>
      </c>
      <c r="G123" s="38">
        <f t="shared" si="41"/>
        <v>323300.31</v>
      </c>
    </row>
    <row r="124" spans="1:7" x14ac:dyDescent="0.25">
      <c r="A124" s="40" t="s">
        <v>64</v>
      </c>
      <c r="B124" s="73">
        <v>100000</v>
      </c>
      <c r="C124" s="73">
        <v>44289</v>
      </c>
      <c r="D124" s="74">
        <f>B124+C124</f>
        <v>144289</v>
      </c>
      <c r="E124" s="73">
        <v>102938.29</v>
      </c>
      <c r="F124" s="73">
        <v>102938.29</v>
      </c>
      <c r="G124" s="36">
        <f>D124-E124</f>
        <v>41350.710000000006</v>
      </c>
    </row>
    <row r="125" spans="1:7" x14ac:dyDescent="0.25">
      <c r="A125" s="40" t="s">
        <v>65</v>
      </c>
      <c r="B125" s="73">
        <v>15000</v>
      </c>
      <c r="C125" s="73">
        <v>20000</v>
      </c>
      <c r="D125" s="74">
        <f t="shared" ref="D125:D132" si="42">B125+C125</f>
        <v>35000</v>
      </c>
      <c r="E125" s="73">
        <v>12876</v>
      </c>
      <c r="F125" s="73">
        <v>0</v>
      </c>
      <c r="G125" s="36">
        <f t="shared" ref="G125:G132" si="43">D125-E125</f>
        <v>22124</v>
      </c>
    </row>
    <row r="126" spans="1:7" x14ac:dyDescent="0.25">
      <c r="A126" s="40" t="s">
        <v>66</v>
      </c>
      <c r="B126" s="72">
        <v>0</v>
      </c>
      <c r="C126" s="72">
        <v>0</v>
      </c>
      <c r="D126" s="74">
        <f t="shared" si="42"/>
        <v>0</v>
      </c>
      <c r="E126" s="72">
        <v>0</v>
      </c>
      <c r="F126" s="72">
        <v>0</v>
      </c>
      <c r="G126" s="36">
        <f t="shared" si="43"/>
        <v>0</v>
      </c>
    </row>
    <row r="127" spans="1:7" x14ac:dyDescent="0.25">
      <c r="A127" s="40" t="s">
        <v>67</v>
      </c>
      <c r="B127" s="73">
        <v>18000</v>
      </c>
      <c r="C127" s="73">
        <v>858000</v>
      </c>
      <c r="D127" s="74">
        <f t="shared" si="42"/>
        <v>876000</v>
      </c>
      <c r="E127" s="73">
        <v>831014.40000000002</v>
      </c>
      <c r="F127" s="73">
        <v>576000</v>
      </c>
      <c r="G127" s="36">
        <f t="shared" si="43"/>
        <v>44985.599999999977</v>
      </c>
    </row>
    <row r="128" spans="1:7" x14ac:dyDescent="0.25">
      <c r="A128" s="40" t="s">
        <v>68</v>
      </c>
      <c r="B128" s="72">
        <v>0</v>
      </c>
      <c r="C128" s="72">
        <v>0</v>
      </c>
      <c r="D128" s="74">
        <f t="shared" si="42"/>
        <v>0</v>
      </c>
      <c r="E128" s="72">
        <v>0</v>
      </c>
      <c r="F128" s="72">
        <v>0</v>
      </c>
      <c r="G128" s="36">
        <f t="shared" si="43"/>
        <v>0</v>
      </c>
    </row>
    <row r="129" spans="1:7" x14ac:dyDescent="0.25">
      <c r="A129" s="40" t="s">
        <v>69</v>
      </c>
      <c r="B129" s="73">
        <v>110000</v>
      </c>
      <c r="C129" s="73">
        <v>135000</v>
      </c>
      <c r="D129" s="74">
        <f t="shared" si="42"/>
        <v>245000</v>
      </c>
      <c r="E129" s="73">
        <v>30160</v>
      </c>
      <c r="F129" s="73">
        <v>30160</v>
      </c>
      <c r="G129" s="36">
        <f t="shared" si="43"/>
        <v>214840</v>
      </c>
    </row>
    <row r="130" spans="1:7" x14ac:dyDescent="0.25">
      <c r="A130" s="40" t="s">
        <v>70</v>
      </c>
      <c r="B130" s="72">
        <v>0</v>
      </c>
      <c r="C130" s="72">
        <v>0</v>
      </c>
      <c r="D130" s="74">
        <f t="shared" si="42"/>
        <v>0</v>
      </c>
      <c r="E130" s="72">
        <v>0</v>
      </c>
      <c r="F130" s="72">
        <v>0</v>
      </c>
      <c r="G130" s="36">
        <f t="shared" si="43"/>
        <v>0</v>
      </c>
    </row>
    <row r="131" spans="1:7" x14ac:dyDescent="0.25">
      <c r="A131" s="40" t="s">
        <v>71</v>
      </c>
      <c r="B131" s="72">
        <v>0</v>
      </c>
      <c r="C131" s="72">
        <v>0</v>
      </c>
      <c r="D131" s="74">
        <f t="shared" si="42"/>
        <v>0</v>
      </c>
      <c r="E131" s="72">
        <v>0</v>
      </c>
      <c r="F131" s="72">
        <v>0</v>
      </c>
      <c r="G131" s="36">
        <f t="shared" si="43"/>
        <v>0</v>
      </c>
    </row>
    <row r="132" spans="1:7" x14ac:dyDescent="0.25">
      <c r="A132" s="40" t="s">
        <v>72</v>
      </c>
      <c r="B132" s="72">
        <v>0</v>
      </c>
      <c r="C132" s="72">
        <v>0</v>
      </c>
      <c r="D132" s="74">
        <f t="shared" si="42"/>
        <v>0</v>
      </c>
      <c r="E132" s="72">
        <v>0</v>
      </c>
      <c r="F132" s="72">
        <v>0</v>
      </c>
      <c r="G132" s="36">
        <f t="shared" si="43"/>
        <v>0</v>
      </c>
    </row>
    <row r="133" spans="1:7" x14ac:dyDescent="0.25">
      <c r="A133" s="39" t="s">
        <v>73</v>
      </c>
      <c r="B133" s="75">
        <f t="shared" ref="B133:G133" si="44">SUM(B134:B136)</f>
        <v>156534266</v>
      </c>
      <c r="C133" s="75">
        <f t="shared" si="44"/>
        <v>-1253776.01</v>
      </c>
      <c r="D133" s="75">
        <f>SUM(D134:D136)</f>
        <v>155280489.99000001</v>
      </c>
      <c r="E133" s="75">
        <f t="shared" si="44"/>
        <v>7641018.6399999997</v>
      </c>
      <c r="F133" s="75">
        <f t="shared" si="44"/>
        <v>7641018.6399999997</v>
      </c>
      <c r="G133" s="38">
        <f t="shared" si="44"/>
        <v>147639471.35000002</v>
      </c>
    </row>
    <row r="134" spans="1:7" x14ac:dyDescent="0.25">
      <c r="A134" s="40" t="s">
        <v>74</v>
      </c>
      <c r="B134" s="73">
        <v>156534266</v>
      </c>
      <c r="C134" s="73">
        <v>-1253776.01</v>
      </c>
      <c r="D134" s="74">
        <f>B134+C134</f>
        <v>155280489.99000001</v>
      </c>
      <c r="E134" s="73">
        <v>7641018.6399999997</v>
      </c>
      <c r="F134" s="73">
        <v>7641018.6399999997</v>
      </c>
      <c r="G134" s="36">
        <f>D134-E134</f>
        <v>147639471.35000002</v>
      </c>
    </row>
    <row r="135" spans="1:7" x14ac:dyDescent="0.25">
      <c r="A135" s="40" t="s">
        <v>75</v>
      </c>
      <c r="B135" s="72">
        <v>0</v>
      </c>
      <c r="C135" s="72">
        <v>0</v>
      </c>
      <c r="D135" s="74">
        <f t="shared" ref="D135:D136" si="45">B135+C135</f>
        <v>0</v>
      </c>
      <c r="E135" s="72">
        <v>0</v>
      </c>
      <c r="F135" s="72">
        <v>0</v>
      </c>
      <c r="G135" s="36">
        <f t="shared" ref="G135:G136" si="46">D135-E135</f>
        <v>0</v>
      </c>
    </row>
    <row r="136" spans="1:7" x14ac:dyDescent="0.25">
      <c r="A136" s="40" t="s">
        <v>76</v>
      </c>
      <c r="B136" s="72">
        <v>0</v>
      </c>
      <c r="C136" s="72">
        <v>0</v>
      </c>
      <c r="D136" s="74">
        <f t="shared" si="45"/>
        <v>0</v>
      </c>
      <c r="E136" s="72">
        <v>0</v>
      </c>
      <c r="F136" s="72">
        <v>0</v>
      </c>
      <c r="G136" s="36">
        <f t="shared" si="46"/>
        <v>0</v>
      </c>
    </row>
    <row r="137" spans="1:7" x14ac:dyDescent="0.25">
      <c r="A137" s="39" t="s">
        <v>77</v>
      </c>
      <c r="B137" s="75">
        <f t="shared" ref="B137:G137" si="47">SUM(B138:B142,B144:B145)</f>
        <v>0</v>
      </c>
      <c r="C137" s="75">
        <f t="shared" si="47"/>
        <v>0</v>
      </c>
      <c r="D137" s="75">
        <f t="shared" si="47"/>
        <v>0</v>
      </c>
      <c r="E137" s="75">
        <f t="shared" si="47"/>
        <v>0</v>
      </c>
      <c r="F137" s="75">
        <f t="shared" si="47"/>
        <v>0</v>
      </c>
      <c r="G137" s="38">
        <f t="shared" si="47"/>
        <v>0</v>
      </c>
    </row>
    <row r="138" spans="1:7" x14ac:dyDescent="0.25">
      <c r="A138" s="40" t="s">
        <v>78</v>
      </c>
      <c r="B138" s="72">
        <v>0</v>
      </c>
      <c r="C138" s="72">
        <v>0</v>
      </c>
      <c r="D138" s="74">
        <f>B138+C138</f>
        <v>0</v>
      </c>
      <c r="E138" s="72">
        <v>0</v>
      </c>
      <c r="F138" s="72">
        <v>0</v>
      </c>
      <c r="G138" s="36">
        <f>D138-E138</f>
        <v>0</v>
      </c>
    </row>
    <row r="139" spans="1:7" x14ac:dyDescent="0.25">
      <c r="A139" s="40" t="s">
        <v>79</v>
      </c>
      <c r="B139" s="72">
        <v>0</v>
      </c>
      <c r="C139" s="72">
        <v>0</v>
      </c>
      <c r="D139" s="74">
        <f t="shared" ref="D139:D145" si="48">B139+C139</f>
        <v>0</v>
      </c>
      <c r="E139" s="72">
        <v>0</v>
      </c>
      <c r="F139" s="72">
        <v>0</v>
      </c>
      <c r="G139" s="36">
        <f t="shared" ref="G139:G145" si="49">D139-E139</f>
        <v>0</v>
      </c>
    </row>
    <row r="140" spans="1:7" x14ac:dyDescent="0.25">
      <c r="A140" s="40" t="s">
        <v>80</v>
      </c>
      <c r="B140" s="72">
        <v>0</v>
      </c>
      <c r="C140" s="72">
        <v>0</v>
      </c>
      <c r="D140" s="74">
        <f t="shared" si="48"/>
        <v>0</v>
      </c>
      <c r="E140" s="72">
        <v>0</v>
      </c>
      <c r="F140" s="72">
        <v>0</v>
      </c>
      <c r="G140" s="36">
        <f t="shared" si="49"/>
        <v>0</v>
      </c>
    </row>
    <row r="141" spans="1:7" x14ac:dyDescent="0.25">
      <c r="A141" s="40" t="s">
        <v>81</v>
      </c>
      <c r="B141" s="72">
        <v>0</v>
      </c>
      <c r="C141" s="72">
        <v>0</v>
      </c>
      <c r="D141" s="74">
        <f t="shared" si="48"/>
        <v>0</v>
      </c>
      <c r="E141" s="72">
        <v>0</v>
      </c>
      <c r="F141" s="72">
        <v>0</v>
      </c>
      <c r="G141" s="36">
        <f t="shared" si="49"/>
        <v>0</v>
      </c>
    </row>
    <row r="142" spans="1:7" x14ac:dyDescent="0.25">
      <c r="A142" s="40" t="s">
        <v>82</v>
      </c>
      <c r="B142" s="72">
        <v>0</v>
      </c>
      <c r="C142" s="72">
        <v>0</v>
      </c>
      <c r="D142" s="74">
        <f t="shared" si="48"/>
        <v>0</v>
      </c>
      <c r="E142" s="72">
        <v>0</v>
      </c>
      <c r="F142" s="72">
        <v>0</v>
      </c>
      <c r="G142" s="36">
        <f t="shared" si="49"/>
        <v>0</v>
      </c>
    </row>
    <row r="143" spans="1:7" x14ac:dyDescent="0.25">
      <c r="A143" s="40" t="s">
        <v>83</v>
      </c>
      <c r="B143" s="72">
        <v>0</v>
      </c>
      <c r="C143" s="72">
        <v>0</v>
      </c>
      <c r="D143" s="74">
        <f t="shared" si="48"/>
        <v>0</v>
      </c>
      <c r="E143" s="72">
        <v>0</v>
      </c>
      <c r="F143" s="72">
        <v>0</v>
      </c>
      <c r="G143" s="36">
        <f t="shared" si="49"/>
        <v>0</v>
      </c>
    </row>
    <row r="144" spans="1:7" x14ac:dyDescent="0.25">
      <c r="A144" s="40" t="s">
        <v>84</v>
      </c>
      <c r="B144" s="72">
        <v>0</v>
      </c>
      <c r="C144" s="72">
        <v>0</v>
      </c>
      <c r="D144" s="74">
        <f t="shared" si="48"/>
        <v>0</v>
      </c>
      <c r="E144" s="72">
        <v>0</v>
      </c>
      <c r="F144" s="72">
        <v>0</v>
      </c>
      <c r="G144" s="36">
        <f t="shared" si="49"/>
        <v>0</v>
      </c>
    </row>
    <row r="145" spans="1:7" x14ac:dyDescent="0.25">
      <c r="A145" s="40" t="s">
        <v>85</v>
      </c>
      <c r="B145" s="72">
        <v>0</v>
      </c>
      <c r="C145" s="72">
        <v>0</v>
      </c>
      <c r="D145" s="74">
        <f t="shared" si="48"/>
        <v>0</v>
      </c>
      <c r="E145" s="72">
        <v>0</v>
      </c>
      <c r="F145" s="72">
        <v>0</v>
      </c>
      <c r="G145" s="36">
        <f t="shared" si="49"/>
        <v>0</v>
      </c>
    </row>
    <row r="146" spans="1:7" x14ac:dyDescent="0.25">
      <c r="A146" s="39" t="s">
        <v>86</v>
      </c>
      <c r="B146" s="75">
        <f t="shared" ref="B146:G146" si="50">SUM(B147:B149)</f>
        <v>0</v>
      </c>
      <c r="C146" s="75">
        <f t="shared" si="50"/>
        <v>1055369.79</v>
      </c>
      <c r="D146" s="75">
        <f>SUM(D147:D149)</f>
        <v>1055369.79</v>
      </c>
      <c r="E146" s="75">
        <f t="shared" si="50"/>
        <v>1036839.27</v>
      </c>
      <c r="F146" s="75">
        <f t="shared" si="50"/>
        <v>1036839.27</v>
      </c>
      <c r="G146" s="38">
        <f t="shared" si="50"/>
        <v>18530.520000000019</v>
      </c>
    </row>
    <row r="147" spans="1:7" x14ac:dyDescent="0.25">
      <c r="A147" s="40" t="s">
        <v>87</v>
      </c>
      <c r="B147" s="72">
        <v>0</v>
      </c>
      <c r="C147" s="72">
        <v>0</v>
      </c>
      <c r="D147" s="74">
        <f>B147+C147</f>
        <v>0</v>
      </c>
      <c r="E147" s="72">
        <v>0</v>
      </c>
      <c r="F147" s="72">
        <v>0</v>
      </c>
      <c r="G147" s="36">
        <f>D147-E147</f>
        <v>0</v>
      </c>
    </row>
    <row r="148" spans="1:7" x14ac:dyDescent="0.25">
      <c r="A148" s="40" t="s">
        <v>88</v>
      </c>
      <c r="B148" s="72">
        <v>0</v>
      </c>
      <c r="C148" s="72">
        <v>0</v>
      </c>
      <c r="D148" s="74">
        <f t="shared" ref="D148:D149" si="51">B148+C148</f>
        <v>0</v>
      </c>
      <c r="E148" s="72">
        <v>0</v>
      </c>
      <c r="F148" s="72">
        <v>0</v>
      </c>
      <c r="G148" s="36">
        <f t="shared" ref="G148:G149" si="52">D148-E148</f>
        <v>0</v>
      </c>
    </row>
    <row r="149" spans="1:7" x14ac:dyDescent="0.25">
      <c r="A149" s="40" t="s">
        <v>89</v>
      </c>
      <c r="B149" s="73">
        <v>0</v>
      </c>
      <c r="C149" s="73">
        <v>1055369.79</v>
      </c>
      <c r="D149" s="74">
        <f t="shared" si="51"/>
        <v>1055369.79</v>
      </c>
      <c r="E149" s="73">
        <v>1036839.27</v>
      </c>
      <c r="F149" s="73">
        <v>1036839.27</v>
      </c>
      <c r="G149" s="36">
        <f t="shared" si="52"/>
        <v>18530.520000000019</v>
      </c>
    </row>
    <row r="150" spans="1:7" x14ac:dyDescent="0.25">
      <c r="A150" s="39" t="s">
        <v>90</v>
      </c>
      <c r="B150" s="75">
        <f t="shared" ref="B150:G150" si="53">SUM(B151:B157)</f>
        <v>2607142.84</v>
      </c>
      <c r="C150" s="75">
        <f t="shared" si="53"/>
        <v>87257</v>
      </c>
      <c r="D150" s="75">
        <f>SUM(D151:D157)</f>
        <v>2694399.84</v>
      </c>
      <c r="E150" s="75">
        <f t="shared" si="53"/>
        <v>1711363.58</v>
      </c>
      <c r="F150" s="75">
        <f t="shared" si="53"/>
        <v>1711363.58</v>
      </c>
      <c r="G150" s="38">
        <f t="shared" si="53"/>
        <v>983036.26</v>
      </c>
    </row>
    <row r="151" spans="1:7" x14ac:dyDescent="0.25">
      <c r="A151" s="40" t="s">
        <v>91</v>
      </c>
      <c r="B151" s="73">
        <v>1607142.84</v>
      </c>
      <c r="C151" s="73">
        <v>0</v>
      </c>
      <c r="D151" s="74">
        <f>B151+C151</f>
        <v>1607142.84</v>
      </c>
      <c r="E151" s="73">
        <v>1071428.56</v>
      </c>
      <c r="F151" s="73">
        <v>1071428.56</v>
      </c>
      <c r="G151" s="36">
        <f>D151-E151</f>
        <v>535714.28</v>
      </c>
    </row>
    <row r="152" spans="1:7" x14ac:dyDescent="0.25">
      <c r="A152" s="40" t="s">
        <v>92</v>
      </c>
      <c r="B152" s="73">
        <v>1000000</v>
      </c>
      <c r="C152" s="73">
        <v>87257</v>
      </c>
      <c r="D152" s="74">
        <f t="shared" ref="D152:D157" si="54">B152+C152</f>
        <v>1087257</v>
      </c>
      <c r="E152" s="73">
        <v>639935.02</v>
      </c>
      <c r="F152" s="73">
        <v>639935.02</v>
      </c>
      <c r="G152" s="36">
        <f t="shared" ref="G152:G157" si="55">D152-E152</f>
        <v>447321.98</v>
      </c>
    </row>
    <row r="153" spans="1:7" x14ac:dyDescent="0.25">
      <c r="A153" s="40" t="s">
        <v>93</v>
      </c>
      <c r="B153" s="72">
        <v>0</v>
      </c>
      <c r="C153" s="72">
        <v>0</v>
      </c>
      <c r="D153" s="74">
        <f t="shared" si="54"/>
        <v>0</v>
      </c>
      <c r="E153" s="72">
        <v>0</v>
      </c>
      <c r="F153" s="72">
        <v>0</v>
      </c>
      <c r="G153" s="36">
        <f t="shared" si="55"/>
        <v>0</v>
      </c>
    </row>
    <row r="154" spans="1:7" x14ac:dyDescent="0.25">
      <c r="A154" s="42" t="s">
        <v>94</v>
      </c>
      <c r="B154" s="72">
        <v>0</v>
      </c>
      <c r="C154" s="72">
        <v>0</v>
      </c>
      <c r="D154" s="74">
        <f t="shared" si="54"/>
        <v>0</v>
      </c>
      <c r="E154" s="72">
        <v>0</v>
      </c>
      <c r="F154" s="72">
        <v>0</v>
      </c>
      <c r="G154" s="36">
        <f t="shared" si="55"/>
        <v>0</v>
      </c>
    </row>
    <row r="155" spans="1:7" x14ac:dyDescent="0.25">
      <c r="A155" s="40" t="s">
        <v>95</v>
      </c>
      <c r="B155" s="72">
        <v>0</v>
      </c>
      <c r="C155" s="72">
        <v>0</v>
      </c>
      <c r="D155" s="74">
        <f t="shared" si="54"/>
        <v>0</v>
      </c>
      <c r="E155" s="72">
        <v>0</v>
      </c>
      <c r="F155" s="72">
        <v>0</v>
      </c>
      <c r="G155" s="36">
        <f t="shared" si="55"/>
        <v>0</v>
      </c>
    </row>
    <row r="156" spans="1:7" x14ac:dyDescent="0.25">
      <c r="A156" s="40" t="s">
        <v>96</v>
      </c>
      <c r="B156" s="72">
        <v>0</v>
      </c>
      <c r="C156" s="72">
        <v>0</v>
      </c>
      <c r="D156" s="74">
        <f t="shared" si="54"/>
        <v>0</v>
      </c>
      <c r="E156" s="72">
        <v>0</v>
      </c>
      <c r="F156" s="72">
        <v>0</v>
      </c>
      <c r="G156" s="36">
        <f t="shared" si="55"/>
        <v>0</v>
      </c>
    </row>
    <row r="157" spans="1:7" x14ac:dyDescent="0.25">
      <c r="A157" s="40" t="s">
        <v>97</v>
      </c>
      <c r="B157" s="72">
        <v>0</v>
      </c>
      <c r="C157" s="72">
        <v>0</v>
      </c>
      <c r="D157" s="74">
        <f t="shared" si="54"/>
        <v>0</v>
      </c>
      <c r="E157" s="72">
        <v>0</v>
      </c>
      <c r="F157" s="72">
        <v>0</v>
      </c>
      <c r="G157" s="36">
        <f t="shared" si="55"/>
        <v>0</v>
      </c>
    </row>
    <row r="158" spans="1:7" x14ac:dyDescent="0.25">
      <c r="A158" s="43"/>
      <c r="B158" s="76"/>
      <c r="C158" s="76"/>
      <c r="D158" s="76"/>
      <c r="E158" s="76"/>
      <c r="F158" s="76"/>
      <c r="G158" s="44"/>
    </row>
    <row r="159" spans="1:7" x14ac:dyDescent="0.25">
      <c r="A159" s="8" t="s">
        <v>99</v>
      </c>
      <c r="B159" s="77">
        <f t="shared" ref="B159:G159" si="56">B9+B84</f>
        <v>525000000</v>
      </c>
      <c r="C159" s="77">
        <f t="shared" si="56"/>
        <v>136441807.63</v>
      </c>
      <c r="D159" s="77">
        <f>D9+D84</f>
        <v>661441807.63</v>
      </c>
      <c r="E159" s="77">
        <f t="shared" si="56"/>
        <v>274153035.82999998</v>
      </c>
      <c r="F159" s="77">
        <f t="shared" si="56"/>
        <v>272865154.12</v>
      </c>
      <c r="G159" s="45">
        <f t="shared" si="56"/>
        <v>387288771.80000007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20:G27 B18:F18 G30:G37 C28:F28 G40:G47 C38:F38 G50:G57 C48:F48 G60:G61 C58:F58 G64:G70 B62:F62 B71:F71 B103:C103 B93:C93 E93:F93 G12:G17 B75:F75 B83:F83 B113:C113 B123:C123 B133:C133 B137:F137 B146:C146 B150:C150 B158:F158 G11 G19 G29 G39 G49 G59 G63 E150:F150 E146:F146 E133:F133 E123:F123 E113:F113 E103:F103 B159:C159 E159:F159 B85:C85 E85:F85 B84:C84 E84:F84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5" t="s">
        <v>100</v>
      </c>
      <c r="B1" s="85"/>
      <c r="C1" s="85"/>
      <c r="D1" s="85"/>
      <c r="E1" s="85"/>
      <c r="F1" s="85"/>
      <c r="G1" s="85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101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102</v>
      </c>
      <c r="B5" s="65"/>
      <c r="C5" s="65"/>
      <c r="D5" s="65"/>
      <c r="E5" s="65"/>
      <c r="F5" s="65"/>
      <c r="G5" s="66"/>
    </row>
    <row r="6" spans="1:7" x14ac:dyDescent="0.25">
      <c r="A6" s="83" t="s">
        <v>103</v>
      </c>
      <c r="B6" s="10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31" t="s">
        <v>104</v>
      </c>
      <c r="C7" s="84"/>
      <c r="D7" s="84"/>
      <c r="E7" s="84"/>
      <c r="F7" s="84"/>
      <c r="G7" s="84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119</v>
      </c>
      <c r="B1" s="86"/>
      <c r="C1" s="86"/>
      <c r="D1" s="86"/>
      <c r="E1" s="86"/>
      <c r="F1" s="86"/>
      <c r="G1" s="86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87" t="s">
        <v>121</v>
      </c>
      <c r="B6" s="10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11" t="s">
        <v>104</v>
      </c>
      <c r="C7" s="84"/>
      <c r="D7" s="84"/>
      <c r="E7" s="84"/>
      <c r="F7" s="84"/>
      <c r="G7" s="84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6" t="s">
        <v>135</v>
      </c>
      <c r="B1" s="86"/>
      <c r="C1" s="86"/>
      <c r="D1" s="86"/>
      <c r="E1" s="86"/>
      <c r="F1" s="86"/>
      <c r="G1" s="86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136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90" t="s">
        <v>103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0">
        <f>+F5+1</f>
        <v>2022</v>
      </c>
    </row>
    <row r="6" spans="1:7" ht="32.25" x14ac:dyDescent="0.25">
      <c r="A6" s="81"/>
      <c r="B6" s="92"/>
      <c r="C6" s="92"/>
      <c r="D6" s="92"/>
      <c r="E6" s="92"/>
      <c r="F6" s="92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9" t="s">
        <v>158</v>
      </c>
      <c r="B39" s="89"/>
      <c r="C39" s="89"/>
      <c r="D39" s="89"/>
      <c r="E39" s="89"/>
      <c r="F39" s="89"/>
      <c r="G39" s="89"/>
    </row>
    <row r="40" spans="1:7" x14ac:dyDescent="0.25">
      <c r="A40" s="89" t="s">
        <v>159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6" t="s">
        <v>160</v>
      </c>
      <c r="B1" s="86"/>
      <c r="C1" s="86"/>
      <c r="D1" s="86"/>
      <c r="E1" s="86"/>
      <c r="F1" s="86"/>
      <c r="G1" s="86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161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93" t="s">
        <v>121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0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9" t="s">
        <v>158</v>
      </c>
      <c r="B32" s="89"/>
      <c r="C32" s="89"/>
      <c r="D32" s="89"/>
      <c r="E32" s="89"/>
      <c r="F32" s="89"/>
      <c r="G32" s="89"/>
    </row>
    <row r="33" spans="1:7" x14ac:dyDescent="0.25">
      <c r="A33" s="89" t="s">
        <v>159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5" t="s">
        <v>164</v>
      </c>
      <c r="B1" s="95"/>
      <c r="C1" s="95"/>
      <c r="D1" s="95"/>
      <c r="E1" s="95"/>
      <c r="F1" s="95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165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166</v>
      </c>
      <c r="C4" s="54" t="s">
        <v>167</v>
      </c>
      <c r="D4" s="54" t="s">
        <v>168</v>
      </c>
      <c r="E4" s="54" t="s">
        <v>169</v>
      </c>
      <c r="F4" s="54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7" t="s">
        <v>176</v>
      </c>
      <c r="B11" s="21"/>
      <c r="C11" s="21"/>
      <c r="D11" s="21"/>
      <c r="E11" s="21"/>
      <c r="F11" s="21"/>
    </row>
    <row r="12" spans="1:6" ht="15" x14ac:dyDescent="0.25">
      <c r="A12" s="37" t="s">
        <v>177</v>
      </c>
      <c r="B12" s="21"/>
      <c r="C12" s="21"/>
      <c r="D12" s="21"/>
      <c r="E12" s="21"/>
      <c r="F12" s="21"/>
    </row>
    <row r="13" spans="1:6" ht="15" x14ac:dyDescent="0.25">
      <c r="A13" s="37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7" t="s">
        <v>176</v>
      </c>
      <c r="B15" s="21"/>
      <c r="C15" s="21"/>
      <c r="D15" s="21"/>
      <c r="E15" s="21"/>
      <c r="F15" s="21"/>
    </row>
    <row r="16" spans="1:6" ht="15" x14ac:dyDescent="0.25">
      <c r="A16" s="37" t="s">
        <v>177</v>
      </c>
      <c r="B16" s="21"/>
      <c r="C16" s="21"/>
      <c r="D16" s="21"/>
      <c r="E16" s="21"/>
      <c r="F16" s="21"/>
    </row>
    <row r="17" spans="1:6" ht="15" x14ac:dyDescent="0.25">
      <c r="A17" s="37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5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6"/>
      <c r="C20" s="56"/>
      <c r="D20" s="56"/>
      <c r="E20" s="56"/>
      <c r="F20" s="56"/>
    </row>
    <row r="21" spans="1:6" ht="30" x14ac:dyDescent="0.25">
      <c r="A21" s="20" t="s">
        <v>183</v>
      </c>
      <c r="B21" s="56"/>
      <c r="C21" s="56"/>
      <c r="D21" s="56"/>
      <c r="E21" s="56"/>
      <c r="F21" s="56"/>
    </row>
    <row r="22" spans="1:6" ht="30" x14ac:dyDescent="0.25">
      <c r="A22" s="20" t="s">
        <v>184</v>
      </c>
      <c r="B22" s="56"/>
      <c r="C22" s="56"/>
      <c r="D22" s="56"/>
      <c r="E22" s="56"/>
      <c r="F22" s="56"/>
    </row>
    <row r="23" spans="1:6" ht="15" x14ac:dyDescent="0.25">
      <c r="A23" s="20" t="s">
        <v>185</v>
      </c>
      <c r="B23" s="56"/>
      <c r="C23" s="56"/>
      <c r="D23" s="56"/>
      <c r="E23" s="56"/>
      <c r="F23" s="56"/>
    </row>
    <row r="24" spans="1:6" ht="15" x14ac:dyDescent="0.25">
      <c r="A24" s="20" t="s">
        <v>186</v>
      </c>
      <c r="B24" s="57"/>
      <c r="C24" s="21"/>
      <c r="D24" s="21"/>
      <c r="E24" s="21"/>
      <c r="F24" s="21"/>
    </row>
    <row r="25" spans="1:6" ht="15" x14ac:dyDescent="0.25">
      <c r="A25" s="20" t="s">
        <v>187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6"/>
      <c r="C48" s="56"/>
      <c r="D48" s="56"/>
      <c r="E48" s="56"/>
      <c r="F48" s="56"/>
    </row>
    <row r="49" spans="1:6" ht="15" x14ac:dyDescent="0.25">
      <c r="A49" s="20" t="s">
        <v>200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2023-10-30T21:26:50Z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