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CUENTA PUBLICA 2017\DIGITALES\"/>
    </mc:Choice>
  </mc:AlternateContent>
  <bookViews>
    <workbookView xWindow="0" yWindow="0" windowWidth="14910" windowHeight="10545"/>
  </bookViews>
  <sheets>
    <sheet name="PK" sheetId="5" r:id="rId1"/>
    <sheet name="Instructivo_PK" sheetId="4" r:id="rId2"/>
  </sheets>
  <definedNames>
    <definedName name="_xlnm._FilterDatabase" localSheetId="0" hidden="1">PK!$A$3:$O$538</definedName>
  </definedNames>
  <calcPr calcId="152511"/>
</workbook>
</file>

<file path=xl/calcChain.xml><?xml version="1.0" encoding="utf-8"?>
<calcChain xmlns="http://schemas.openxmlformats.org/spreadsheetml/2006/main">
  <c r="N538" i="5" l="1"/>
  <c r="M538" i="5"/>
  <c r="L538" i="5"/>
  <c r="K538" i="5"/>
  <c r="N537" i="5"/>
  <c r="M537" i="5"/>
  <c r="L537" i="5"/>
  <c r="K537" i="5"/>
  <c r="N536" i="5"/>
  <c r="M536" i="5"/>
  <c r="L536" i="5"/>
  <c r="K536" i="5"/>
  <c r="N535" i="5"/>
  <c r="M535" i="5"/>
  <c r="L535" i="5"/>
  <c r="K535" i="5"/>
  <c r="N534" i="5"/>
  <c r="M534" i="5"/>
  <c r="L534" i="5"/>
  <c r="K534" i="5"/>
  <c r="N533" i="5"/>
  <c r="M533" i="5"/>
  <c r="L533" i="5"/>
  <c r="K533" i="5"/>
  <c r="N532" i="5"/>
  <c r="M532" i="5"/>
  <c r="L532" i="5"/>
  <c r="K532" i="5"/>
  <c r="N531" i="5"/>
  <c r="M531" i="5"/>
  <c r="L531" i="5"/>
  <c r="K531" i="5"/>
  <c r="N530" i="5"/>
  <c r="M530" i="5"/>
  <c r="L530" i="5"/>
  <c r="K530" i="5"/>
  <c r="N529" i="5"/>
  <c r="M529" i="5"/>
  <c r="L529" i="5"/>
  <c r="K529" i="5"/>
  <c r="N528" i="5"/>
  <c r="M528" i="5"/>
  <c r="L528" i="5"/>
  <c r="K528" i="5"/>
  <c r="N527" i="5"/>
  <c r="M527" i="5"/>
  <c r="L527" i="5"/>
  <c r="K527" i="5"/>
  <c r="N526" i="5"/>
  <c r="M526" i="5"/>
  <c r="L526" i="5"/>
  <c r="K526" i="5"/>
  <c r="N525" i="5"/>
  <c r="M525" i="5"/>
  <c r="L525" i="5"/>
  <c r="K525" i="5"/>
  <c r="N524" i="5"/>
  <c r="M524" i="5"/>
  <c r="L524" i="5"/>
  <c r="K524" i="5"/>
  <c r="N523" i="5"/>
  <c r="M523" i="5"/>
  <c r="L523" i="5"/>
  <c r="K523" i="5"/>
  <c r="N522" i="5"/>
  <c r="M522" i="5"/>
  <c r="L522" i="5"/>
  <c r="K522" i="5"/>
  <c r="N521" i="5"/>
  <c r="M521" i="5"/>
  <c r="L521" i="5"/>
  <c r="K521" i="5"/>
  <c r="N520" i="5"/>
  <c r="M520" i="5"/>
  <c r="L520" i="5"/>
  <c r="K520" i="5"/>
  <c r="N519" i="5"/>
  <c r="M519" i="5"/>
  <c r="L519" i="5"/>
  <c r="K519" i="5"/>
  <c r="N518" i="5"/>
  <c r="M518" i="5"/>
  <c r="L518" i="5"/>
  <c r="K518" i="5"/>
  <c r="N517" i="5"/>
  <c r="M517" i="5"/>
  <c r="L517" i="5"/>
  <c r="K517" i="5"/>
  <c r="N516" i="5"/>
  <c r="M516" i="5"/>
  <c r="L516" i="5"/>
  <c r="K516" i="5"/>
  <c r="N515" i="5"/>
  <c r="M515" i="5"/>
  <c r="L515" i="5"/>
  <c r="K515" i="5"/>
  <c r="N514" i="5"/>
  <c r="M514" i="5"/>
  <c r="L514" i="5"/>
  <c r="K514" i="5"/>
  <c r="N513" i="5"/>
  <c r="M513" i="5"/>
  <c r="L513" i="5"/>
  <c r="K513" i="5"/>
  <c r="N512" i="5"/>
  <c r="M512" i="5"/>
  <c r="L512" i="5"/>
  <c r="K512" i="5"/>
  <c r="N511" i="5"/>
  <c r="M511" i="5"/>
  <c r="L511" i="5"/>
  <c r="K511" i="5"/>
  <c r="N510" i="5"/>
  <c r="M510" i="5"/>
  <c r="L510" i="5"/>
  <c r="K510" i="5"/>
  <c r="N509" i="5"/>
  <c r="M509" i="5"/>
  <c r="L509" i="5"/>
  <c r="K509" i="5"/>
  <c r="N508" i="5"/>
  <c r="M508" i="5"/>
  <c r="L508" i="5"/>
  <c r="K508" i="5"/>
  <c r="N507" i="5"/>
  <c r="M507" i="5"/>
  <c r="L507" i="5"/>
  <c r="K507" i="5"/>
  <c r="N506" i="5"/>
  <c r="M506" i="5"/>
  <c r="L506" i="5"/>
  <c r="K506" i="5"/>
  <c r="F506" i="5"/>
  <c r="E506" i="5"/>
  <c r="N505" i="5"/>
  <c r="M505" i="5"/>
  <c r="F505" i="5"/>
  <c r="L505" i="5" s="1"/>
  <c r="E505" i="5"/>
  <c r="K505" i="5" s="1"/>
  <c r="N504" i="5"/>
  <c r="M504" i="5"/>
  <c r="L504" i="5"/>
  <c r="K504" i="5"/>
  <c r="N503" i="5"/>
  <c r="M503" i="5"/>
  <c r="L503" i="5"/>
  <c r="K503" i="5"/>
  <c r="F503" i="5"/>
  <c r="E503" i="5"/>
  <c r="N502" i="5"/>
  <c r="M502" i="5"/>
  <c r="F502" i="5"/>
  <c r="L502" i="5" s="1"/>
  <c r="E502" i="5"/>
  <c r="K502" i="5" s="1"/>
  <c r="N501" i="5"/>
  <c r="M501" i="5"/>
  <c r="L501" i="5"/>
  <c r="K501" i="5"/>
  <c r="N500" i="5"/>
  <c r="M500" i="5"/>
  <c r="L500" i="5"/>
  <c r="K500" i="5"/>
  <c r="N499" i="5"/>
  <c r="M499" i="5"/>
  <c r="L499" i="5"/>
  <c r="K499" i="5"/>
  <c r="N498" i="5"/>
  <c r="M498" i="5"/>
  <c r="L498" i="5"/>
  <c r="K498" i="5"/>
  <c r="N497" i="5"/>
  <c r="M497" i="5"/>
  <c r="L497" i="5"/>
  <c r="K497" i="5"/>
  <c r="N496" i="5"/>
  <c r="M496" i="5"/>
  <c r="L496" i="5"/>
  <c r="K496" i="5"/>
  <c r="N495" i="5"/>
  <c r="M495" i="5"/>
  <c r="L495" i="5"/>
  <c r="K495" i="5"/>
  <c r="N494" i="5"/>
  <c r="M494" i="5"/>
  <c r="L494" i="5"/>
  <c r="K494" i="5"/>
  <c r="N493" i="5"/>
  <c r="M493" i="5"/>
  <c r="L493" i="5"/>
  <c r="K493" i="5"/>
  <c r="N492" i="5"/>
  <c r="M492" i="5"/>
  <c r="L492" i="5"/>
  <c r="K492" i="5"/>
  <c r="N491" i="5"/>
  <c r="M491" i="5"/>
  <c r="L491" i="5"/>
  <c r="K491" i="5"/>
  <c r="N490" i="5"/>
  <c r="M490" i="5"/>
  <c r="L490" i="5"/>
  <c r="K490" i="5"/>
  <c r="N489" i="5"/>
  <c r="M489" i="5"/>
  <c r="L489" i="5"/>
  <c r="K489" i="5"/>
  <c r="N488" i="5"/>
  <c r="M488" i="5"/>
  <c r="L488" i="5"/>
  <c r="K488" i="5"/>
  <c r="N487" i="5"/>
  <c r="M487" i="5"/>
  <c r="L487" i="5"/>
  <c r="K487" i="5"/>
  <c r="N486" i="5"/>
  <c r="M486" i="5"/>
  <c r="L486" i="5"/>
  <c r="K486" i="5"/>
  <c r="N485" i="5"/>
  <c r="M485" i="5"/>
  <c r="L485" i="5"/>
  <c r="K485" i="5"/>
  <c r="N484" i="5"/>
  <c r="M484" i="5"/>
  <c r="L484" i="5"/>
  <c r="K484" i="5"/>
  <c r="N483" i="5"/>
  <c r="M483" i="5"/>
  <c r="L483" i="5"/>
  <c r="K483" i="5"/>
  <c r="N482" i="5"/>
  <c r="M482" i="5"/>
  <c r="L482" i="5"/>
  <c r="K482" i="5"/>
  <c r="N481" i="5"/>
  <c r="M481" i="5"/>
  <c r="L481" i="5"/>
  <c r="K481" i="5"/>
  <c r="N480" i="5"/>
  <c r="M480" i="5"/>
  <c r="K480" i="5"/>
  <c r="F480" i="5"/>
  <c r="L480" i="5" s="1"/>
  <c r="E480" i="5"/>
  <c r="N479" i="5"/>
  <c r="M479" i="5"/>
  <c r="F479" i="5"/>
  <c r="L479" i="5" s="1"/>
  <c r="E479" i="5"/>
  <c r="K479" i="5" s="1"/>
  <c r="N478" i="5"/>
  <c r="M478" i="5"/>
  <c r="L478" i="5"/>
  <c r="K478" i="5"/>
  <c r="F478" i="5"/>
  <c r="E478" i="5"/>
  <c r="N477" i="5"/>
  <c r="M477" i="5"/>
  <c r="L477" i="5"/>
  <c r="K477" i="5"/>
  <c r="N476" i="5"/>
  <c r="M476" i="5"/>
  <c r="L476" i="5"/>
  <c r="K476" i="5"/>
  <c r="N475" i="5"/>
  <c r="M475" i="5"/>
  <c r="L475" i="5"/>
  <c r="K475" i="5"/>
  <c r="N474" i="5"/>
  <c r="M474" i="5"/>
  <c r="L474" i="5"/>
  <c r="K474" i="5"/>
  <c r="N473" i="5"/>
  <c r="M473" i="5"/>
  <c r="L473" i="5"/>
  <c r="K473" i="5"/>
  <c r="N472" i="5"/>
  <c r="M472" i="5"/>
  <c r="L472" i="5"/>
  <c r="K472" i="5"/>
  <c r="N471" i="5"/>
  <c r="M471" i="5"/>
  <c r="L471" i="5"/>
  <c r="K471" i="5"/>
  <c r="N470" i="5"/>
  <c r="M470" i="5"/>
  <c r="L470" i="5"/>
  <c r="K470" i="5"/>
  <c r="N469" i="5"/>
  <c r="M469" i="5"/>
  <c r="L469" i="5"/>
  <c r="K469" i="5"/>
  <c r="N468" i="5"/>
  <c r="M468" i="5"/>
  <c r="L468" i="5"/>
  <c r="K468" i="5"/>
  <c r="N467" i="5"/>
  <c r="M467" i="5"/>
  <c r="L467" i="5"/>
  <c r="K467" i="5"/>
  <c r="N466" i="5"/>
  <c r="M466" i="5"/>
  <c r="L466" i="5"/>
  <c r="K466" i="5"/>
  <c r="N465" i="5"/>
  <c r="M465" i="5"/>
  <c r="L465" i="5"/>
  <c r="K465" i="5"/>
  <c r="N464" i="5"/>
  <c r="M464" i="5"/>
  <c r="L464" i="5"/>
  <c r="K464" i="5"/>
  <c r="N463" i="5"/>
  <c r="M463" i="5"/>
  <c r="L463" i="5"/>
  <c r="K463" i="5"/>
  <c r="N462" i="5"/>
  <c r="M462" i="5"/>
  <c r="L462" i="5"/>
  <c r="K462" i="5"/>
  <c r="N461" i="5"/>
  <c r="M461" i="5"/>
  <c r="L461" i="5"/>
  <c r="K461" i="5"/>
  <c r="N460" i="5"/>
  <c r="M460" i="5"/>
  <c r="L460" i="5"/>
  <c r="K460" i="5"/>
  <c r="N459" i="5"/>
  <c r="M459" i="5"/>
  <c r="L459" i="5"/>
  <c r="K459" i="5"/>
  <c r="N458" i="5"/>
  <c r="M458" i="5"/>
  <c r="L458" i="5"/>
  <c r="K458" i="5"/>
  <c r="N457" i="5"/>
  <c r="M457" i="5"/>
  <c r="L457" i="5"/>
  <c r="K457" i="5"/>
  <c r="N456" i="5"/>
  <c r="M456" i="5"/>
  <c r="K456" i="5"/>
  <c r="F456" i="5"/>
  <c r="L456" i="5" s="1"/>
  <c r="N455" i="5"/>
  <c r="M455" i="5"/>
  <c r="K455" i="5"/>
  <c r="F455" i="5"/>
  <c r="L455" i="5" s="1"/>
  <c r="N454" i="5"/>
  <c r="M454" i="5"/>
  <c r="K454" i="5"/>
  <c r="F454" i="5"/>
  <c r="L454" i="5" s="1"/>
  <c r="N453" i="5"/>
  <c r="M453" i="5"/>
  <c r="L453" i="5"/>
  <c r="K453" i="5"/>
  <c r="N452" i="5"/>
  <c r="M452" i="5"/>
  <c r="L452" i="5"/>
  <c r="K452" i="5"/>
  <c r="N451" i="5"/>
  <c r="M451" i="5"/>
  <c r="L451" i="5"/>
  <c r="K451" i="5"/>
  <c r="N450" i="5"/>
  <c r="M450" i="5"/>
  <c r="L450" i="5"/>
  <c r="K450" i="5"/>
  <c r="N449" i="5"/>
  <c r="M449" i="5"/>
  <c r="L449" i="5"/>
  <c r="K449" i="5"/>
  <c r="N448" i="5"/>
  <c r="M448" i="5"/>
  <c r="L448" i="5"/>
  <c r="K448" i="5"/>
  <c r="N447" i="5"/>
  <c r="M447" i="5"/>
  <c r="L447" i="5"/>
  <c r="K447" i="5"/>
  <c r="N446" i="5"/>
  <c r="M446" i="5"/>
  <c r="L446" i="5"/>
  <c r="K446" i="5"/>
  <c r="N445" i="5"/>
  <c r="M445" i="5"/>
  <c r="L445" i="5"/>
  <c r="K445" i="5"/>
  <c r="N444" i="5"/>
  <c r="M444" i="5"/>
  <c r="L444" i="5"/>
  <c r="K444" i="5"/>
  <c r="N443" i="5"/>
  <c r="M443" i="5"/>
  <c r="L443" i="5"/>
  <c r="K443" i="5"/>
  <c r="N442" i="5"/>
  <c r="M442" i="5"/>
  <c r="L442" i="5"/>
  <c r="K442" i="5"/>
  <c r="N441" i="5"/>
  <c r="M441" i="5"/>
  <c r="L441" i="5"/>
  <c r="K441" i="5"/>
  <c r="N440" i="5"/>
  <c r="M440" i="5"/>
  <c r="L440" i="5"/>
  <c r="K440" i="5"/>
  <c r="N439" i="5"/>
  <c r="M439" i="5"/>
  <c r="L439" i="5"/>
  <c r="K439" i="5"/>
  <c r="N438" i="5"/>
  <c r="M438" i="5"/>
  <c r="L438" i="5"/>
  <c r="K438" i="5"/>
  <c r="N437" i="5"/>
  <c r="M437" i="5"/>
  <c r="L437" i="5"/>
  <c r="K437" i="5"/>
  <c r="N436" i="5"/>
  <c r="M436" i="5"/>
  <c r="L436" i="5"/>
  <c r="K436" i="5"/>
  <c r="N435" i="5"/>
  <c r="M435" i="5"/>
  <c r="L435" i="5"/>
  <c r="K435" i="5"/>
  <c r="N434" i="5"/>
  <c r="M434" i="5"/>
  <c r="L434" i="5"/>
  <c r="K434" i="5"/>
  <c r="N433" i="5"/>
  <c r="M433" i="5"/>
  <c r="L433" i="5"/>
  <c r="K433" i="5"/>
  <c r="N432" i="5"/>
  <c r="M432" i="5"/>
  <c r="L432" i="5"/>
  <c r="K432" i="5"/>
  <c r="N431" i="5"/>
  <c r="M431" i="5"/>
  <c r="L431" i="5"/>
  <c r="K431" i="5"/>
  <c r="N430" i="5"/>
  <c r="M430" i="5"/>
  <c r="L430" i="5"/>
  <c r="K430" i="5"/>
  <c r="N429" i="5"/>
  <c r="M429" i="5"/>
  <c r="L429" i="5"/>
  <c r="K429" i="5"/>
  <c r="N428" i="5"/>
  <c r="M428" i="5"/>
  <c r="L428" i="5"/>
  <c r="K428" i="5"/>
  <c r="L427" i="5"/>
  <c r="K427" i="5"/>
  <c r="N426" i="5"/>
  <c r="M426" i="5"/>
  <c r="L426" i="5"/>
  <c r="K426" i="5"/>
  <c r="N425" i="5"/>
  <c r="M425" i="5"/>
  <c r="L425" i="5"/>
  <c r="K425" i="5"/>
  <c r="N424" i="5"/>
  <c r="M424" i="5"/>
  <c r="L424" i="5"/>
  <c r="K424" i="5"/>
  <c r="N423" i="5"/>
  <c r="M423" i="5"/>
  <c r="L423" i="5"/>
  <c r="K423" i="5"/>
  <c r="N422" i="5"/>
  <c r="M422" i="5"/>
  <c r="L422" i="5"/>
  <c r="K422" i="5"/>
  <c r="N421" i="5"/>
  <c r="M421" i="5"/>
  <c r="L421" i="5"/>
  <c r="K421" i="5"/>
  <c r="N420" i="5"/>
  <c r="M420" i="5"/>
  <c r="L420" i="5"/>
  <c r="K420" i="5"/>
  <c r="N419" i="5"/>
  <c r="M419" i="5"/>
  <c r="L419" i="5"/>
  <c r="K419" i="5"/>
  <c r="N418" i="5"/>
  <c r="M418" i="5"/>
  <c r="L418" i="5"/>
  <c r="K418" i="5"/>
  <c r="N417" i="5"/>
  <c r="M417" i="5"/>
  <c r="N416" i="5"/>
  <c r="M416" i="5"/>
  <c r="K416" i="5"/>
  <c r="F416" i="5"/>
  <c r="L416" i="5" s="1"/>
  <c r="N415" i="5"/>
  <c r="M415" i="5"/>
  <c r="N414" i="5"/>
  <c r="M414" i="5"/>
  <c r="K414" i="5"/>
  <c r="F414" i="5"/>
  <c r="L414" i="5" s="1"/>
  <c r="N413" i="5"/>
  <c r="M413" i="5"/>
  <c r="L413" i="5"/>
  <c r="K413" i="5"/>
  <c r="N412" i="5"/>
  <c r="M412" i="5"/>
  <c r="L412" i="5"/>
  <c r="K412" i="5"/>
  <c r="N411" i="5"/>
  <c r="M411" i="5"/>
  <c r="L411" i="5"/>
  <c r="K411" i="5"/>
  <c r="N410" i="5"/>
  <c r="M410" i="5"/>
  <c r="L410" i="5"/>
  <c r="K410" i="5"/>
  <c r="N409" i="5"/>
  <c r="M409" i="5"/>
  <c r="G409" i="5"/>
  <c r="K409" i="5" s="1"/>
  <c r="F409" i="5"/>
  <c r="L409" i="5" s="1"/>
  <c r="N408" i="5"/>
  <c r="M408" i="5"/>
  <c r="L408" i="5"/>
  <c r="K408" i="5"/>
  <c r="N407" i="5"/>
  <c r="M407" i="5"/>
  <c r="L407" i="5"/>
  <c r="K407" i="5"/>
  <c r="N406" i="5"/>
  <c r="M406" i="5"/>
  <c r="L406" i="5"/>
  <c r="K406" i="5"/>
  <c r="N405" i="5"/>
  <c r="M405" i="5"/>
  <c r="L405" i="5"/>
  <c r="K405" i="5"/>
  <c r="N404" i="5"/>
  <c r="M404" i="5"/>
  <c r="L404" i="5"/>
  <c r="K404" i="5"/>
  <c r="N403" i="5"/>
  <c r="M403" i="5"/>
  <c r="L403" i="5"/>
  <c r="K403" i="5"/>
  <c r="N402" i="5"/>
  <c r="M402" i="5"/>
  <c r="L402" i="5"/>
  <c r="K402" i="5"/>
  <c r="N401" i="5"/>
  <c r="M401" i="5"/>
  <c r="L401" i="5"/>
  <c r="K401" i="5"/>
  <c r="N400" i="5"/>
  <c r="M400" i="5"/>
  <c r="L400" i="5"/>
  <c r="K400" i="5"/>
  <c r="N399" i="5"/>
  <c r="M399" i="5"/>
  <c r="L399" i="5"/>
  <c r="K399" i="5"/>
  <c r="N398" i="5"/>
  <c r="M398" i="5"/>
  <c r="L398" i="5"/>
  <c r="K398" i="5"/>
  <c r="N397" i="5"/>
  <c r="M397" i="5"/>
  <c r="L397" i="5"/>
  <c r="K397" i="5"/>
  <c r="N396" i="5"/>
  <c r="M396" i="5"/>
  <c r="L396" i="5"/>
  <c r="K396" i="5"/>
  <c r="N395" i="5"/>
  <c r="M395" i="5"/>
  <c r="L395" i="5"/>
  <c r="K395" i="5"/>
  <c r="N394" i="5"/>
  <c r="M394" i="5"/>
  <c r="L394" i="5"/>
  <c r="K394" i="5"/>
  <c r="N393" i="5"/>
  <c r="M393" i="5"/>
  <c r="L393" i="5"/>
  <c r="K393" i="5"/>
  <c r="N392" i="5"/>
  <c r="M392" i="5"/>
  <c r="L392" i="5"/>
  <c r="K392" i="5"/>
  <c r="N391" i="5"/>
  <c r="M391" i="5"/>
  <c r="L391" i="5"/>
  <c r="K391" i="5"/>
  <c r="N390" i="5"/>
  <c r="M390" i="5"/>
  <c r="L390" i="5"/>
  <c r="K390" i="5"/>
  <c r="N389" i="5"/>
  <c r="M389" i="5"/>
  <c r="K389" i="5"/>
  <c r="F389" i="5"/>
  <c r="L389" i="5" s="1"/>
  <c r="N388" i="5"/>
  <c r="M388" i="5"/>
  <c r="L388" i="5"/>
  <c r="K388" i="5"/>
  <c r="N387" i="5"/>
  <c r="M387" i="5"/>
  <c r="L387" i="5"/>
  <c r="K387" i="5"/>
  <c r="N386" i="5"/>
  <c r="M386" i="5"/>
  <c r="L386" i="5"/>
  <c r="K386" i="5"/>
  <c r="N385" i="5"/>
  <c r="M385" i="5"/>
  <c r="L385" i="5"/>
  <c r="K385" i="5"/>
  <c r="N384" i="5"/>
  <c r="M384" i="5"/>
  <c r="L384" i="5"/>
  <c r="K384" i="5"/>
  <c r="N383" i="5"/>
  <c r="M383" i="5"/>
  <c r="L383" i="5"/>
  <c r="K383" i="5"/>
  <c r="N382" i="5"/>
  <c r="M382" i="5"/>
  <c r="L382" i="5"/>
  <c r="K382" i="5"/>
  <c r="N381" i="5"/>
  <c r="M381" i="5"/>
  <c r="L381" i="5"/>
  <c r="K381" i="5"/>
  <c r="N380" i="5"/>
  <c r="M380" i="5"/>
  <c r="L380" i="5"/>
  <c r="K380" i="5"/>
  <c r="N379" i="5"/>
  <c r="M379" i="5"/>
  <c r="L379" i="5"/>
  <c r="K379" i="5"/>
  <c r="N378" i="5"/>
  <c r="M378" i="5"/>
  <c r="L378" i="5"/>
  <c r="K378" i="5"/>
  <c r="N377" i="5"/>
  <c r="M377" i="5"/>
  <c r="L377" i="5"/>
  <c r="K377" i="5"/>
  <c r="N376" i="5"/>
  <c r="M376" i="5"/>
  <c r="L376" i="5"/>
  <c r="K376" i="5"/>
  <c r="N375" i="5"/>
  <c r="M375" i="5"/>
  <c r="L375" i="5"/>
  <c r="K375" i="5"/>
  <c r="N374" i="5"/>
  <c r="M374" i="5"/>
  <c r="L374" i="5"/>
  <c r="K374" i="5"/>
  <c r="N373" i="5"/>
  <c r="M373" i="5"/>
  <c r="L373" i="5"/>
  <c r="K373" i="5"/>
  <c r="N372" i="5"/>
  <c r="M372" i="5"/>
  <c r="L372" i="5"/>
  <c r="K372" i="5"/>
  <c r="N371" i="5"/>
  <c r="M371" i="5"/>
  <c r="L371" i="5"/>
  <c r="K371" i="5"/>
  <c r="N370" i="5"/>
  <c r="M370" i="5"/>
  <c r="L370" i="5"/>
  <c r="K370" i="5"/>
  <c r="N369" i="5"/>
  <c r="M369" i="5"/>
  <c r="L369" i="5"/>
  <c r="K369" i="5"/>
  <c r="N368" i="5"/>
  <c r="M368" i="5"/>
  <c r="L368" i="5"/>
  <c r="K368" i="5"/>
  <c r="N367" i="5"/>
  <c r="M367" i="5"/>
  <c r="L367" i="5"/>
  <c r="K367" i="5"/>
  <c r="N366" i="5"/>
  <c r="M366" i="5"/>
  <c r="L366" i="5"/>
  <c r="K366" i="5"/>
  <c r="N365" i="5"/>
  <c r="M365" i="5"/>
  <c r="L365" i="5"/>
  <c r="K365" i="5"/>
  <c r="N364" i="5"/>
  <c r="M364" i="5"/>
  <c r="L364" i="5"/>
  <c r="K364" i="5"/>
  <c r="N363" i="5"/>
  <c r="M363" i="5"/>
  <c r="L363" i="5"/>
  <c r="K363" i="5"/>
  <c r="N362" i="5"/>
  <c r="M362" i="5"/>
  <c r="L362" i="5"/>
  <c r="K362" i="5"/>
  <c r="N361" i="5"/>
  <c r="M361" i="5"/>
  <c r="L361" i="5"/>
  <c r="K361" i="5"/>
  <c r="N360" i="5"/>
  <c r="M360" i="5"/>
  <c r="L360" i="5"/>
  <c r="K360" i="5"/>
  <c r="N359" i="5"/>
  <c r="M359" i="5"/>
  <c r="L359" i="5"/>
  <c r="K359" i="5"/>
  <c r="N358" i="5"/>
  <c r="M358" i="5"/>
  <c r="L358" i="5"/>
  <c r="K358" i="5"/>
  <c r="N357" i="5"/>
  <c r="M357" i="5"/>
  <c r="L357" i="5"/>
  <c r="K357" i="5"/>
  <c r="N356" i="5"/>
  <c r="M356" i="5"/>
  <c r="L356" i="5"/>
  <c r="K356" i="5"/>
  <c r="N355" i="5"/>
  <c r="M355" i="5"/>
  <c r="L355" i="5"/>
  <c r="K355" i="5"/>
  <c r="N354" i="5"/>
  <c r="M354" i="5"/>
  <c r="L354" i="5"/>
  <c r="K354" i="5"/>
  <c r="N353" i="5"/>
  <c r="M353" i="5"/>
  <c r="L353" i="5"/>
  <c r="K353" i="5"/>
  <c r="N352" i="5"/>
  <c r="M352" i="5"/>
  <c r="L352" i="5"/>
  <c r="K352" i="5"/>
  <c r="N351" i="5"/>
  <c r="M351" i="5"/>
  <c r="L351" i="5"/>
  <c r="K351" i="5"/>
  <c r="N350" i="5"/>
  <c r="M350" i="5"/>
  <c r="L350" i="5"/>
  <c r="K350" i="5"/>
  <c r="N349" i="5"/>
  <c r="M349" i="5"/>
  <c r="L349" i="5"/>
  <c r="K349" i="5"/>
  <c r="N348" i="5"/>
  <c r="M348" i="5"/>
  <c r="L348" i="5"/>
  <c r="K348" i="5"/>
  <c r="N347" i="5"/>
  <c r="M347" i="5"/>
  <c r="L347" i="5"/>
  <c r="K347" i="5"/>
  <c r="N346" i="5"/>
  <c r="M346" i="5"/>
  <c r="K346" i="5"/>
  <c r="F346" i="5"/>
  <c r="L346" i="5" s="1"/>
  <c r="E346" i="5"/>
  <c r="N345" i="5"/>
  <c r="M345" i="5"/>
  <c r="L345" i="5"/>
  <c r="K345" i="5"/>
  <c r="N344" i="5"/>
  <c r="M344" i="5"/>
  <c r="L344" i="5"/>
  <c r="K344" i="5"/>
  <c r="N343" i="5"/>
  <c r="M343" i="5"/>
  <c r="F343" i="5"/>
  <c r="L343" i="5" s="1"/>
  <c r="E343" i="5"/>
  <c r="K343" i="5" s="1"/>
  <c r="N342" i="5"/>
  <c r="M342" i="5"/>
  <c r="L342" i="5"/>
  <c r="K342" i="5"/>
  <c r="N341" i="5"/>
  <c r="M341" i="5"/>
  <c r="L341" i="5"/>
  <c r="K341" i="5"/>
  <c r="N340" i="5"/>
  <c r="M340" i="5"/>
  <c r="K340" i="5"/>
  <c r="F340" i="5"/>
  <c r="L340" i="5" s="1"/>
  <c r="N339" i="5"/>
  <c r="M339" i="5"/>
  <c r="K339" i="5"/>
  <c r="F339" i="5"/>
  <c r="L339" i="5" s="1"/>
  <c r="N338" i="5"/>
  <c r="M338" i="5"/>
  <c r="L338" i="5"/>
  <c r="K338" i="5"/>
  <c r="N337" i="5"/>
  <c r="M337" i="5"/>
  <c r="L337" i="5"/>
  <c r="K337" i="5"/>
  <c r="N336" i="5"/>
  <c r="M336" i="5"/>
  <c r="L336" i="5"/>
  <c r="K336" i="5"/>
  <c r="N335" i="5"/>
  <c r="M335" i="5"/>
  <c r="L335" i="5"/>
  <c r="K335" i="5"/>
  <c r="N334" i="5"/>
  <c r="M334" i="5"/>
  <c r="L334" i="5"/>
  <c r="K334" i="5"/>
  <c r="N333" i="5"/>
  <c r="M333" i="5"/>
  <c r="L333" i="5"/>
  <c r="K333" i="5"/>
  <c r="N332" i="5"/>
  <c r="M332" i="5"/>
  <c r="L332" i="5"/>
  <c r="K332" i="5"/>
  <c r="N331" i="5"/>
  <c r="M331" i="5"/>
  <c r="L331" i="5"/>
  <c r="K331" i="5"/>
  <c r="N330" i="5"/>
  <c r="M330" i="5"/>
  <c r="L330" i="5"/>
  <c r="K330" i="5"/>
  <c r="N329" i="5"/>
  <c r="M329" i="5"/>
  <c r="L329" i="5"/>
  <c r="K329" i="5"/>
  <c r="N328" i="5"/>
  <c r="M328" i="5"/>
  <c r="L328" i="5"/>
  <c r="K328" i="5"/>
  <c r="N327" i="5"/>
  <c r="M327" i="5"/>
  <c r="L327" i="5"/>
  <c r="K327" i="5"/>
  <c r="N326" i="5"/>
  <c r="M326" i="5"/>
  <c r="L326" i="5"/>
  <c r="K326" i="5"/>
  <c r="N325" i="5"/>
  <c r="M325" i="5"/>
  <c r="L325" i="5"/>
  <c r="K325" i="5"/>
  <c r="N324" i="5"/>
  <c r="M324" i="5"/>
  <c r="L324" i="5"/>
  <c r="K324" i="5"/>
  <c r="N323" i="5"/>
  <c r="M323" i="5"/>
  <c r="L323" i="5"/>
  <c r="K323" i="5"/>
  <c r="N322" i="5"/>
  <c r="M322" i="5"/>
  <c r="L322" i="5"/>
  <c r="K322" i="5"/>
  <c r="N321" i="5"/>
  <c r="M321" i="5"/>
  <c r="L321" i="5"/>
  <c r="K321" i="5"/>
  <c r="N320" i="5"/>
  <c r="M320" i="5"/>
  <c r="L320" i="5"/>
  <c r="K320" i="5"/>
  <c r="N319" i="5"/>
  <c r="M319" i="5"/>
  <c r="L319" i="5"/>
  <c r="K319" i="5"/>
  <c r="N318" i="5"/>
  <c r="M318" i="5"/>
  <c r="L318" i="5"/>
  <c r="K318" i="5"/>
  <c r="N317" i="5"/>
  <c r="M317" i="5"/>
  <c r="L317" i="5"/>
  <c r="K317" i="5"/>
  <c r="N316" i="5"/>
  <c r="M316" i="5"/>
  <c r="L316" i="5"/>
  <c r="K316" i="5"/>
  <c r="N315" i="5"/>
  <c r="M315" i="5"/>
  <c r="L315" i="5"/>
  <c r="K315" i="5"/>
  <c r="N314" i="5"/>
  <c r="M314" i="5"/>
  <c r="L314" i="5"/>
  <c r="K314" i="5"/>
  <c r="N313" i="5"/>
  <c r="M313" i="5"/>
  <c r="L313" i="5"/>
  <c r="K313" i="5"/>
  <c r="N312" i="5"/>
  <c r="M312" i="5"/>
  <c r="L312" i="5"/>
  <c r="K312" i="5"/>
  <c r="N311" i="5"/>
  <c r="M311" i="5"/>
  <c r="L311" i="5"/>
  <c r="K311" i="5"/>
  <c r="N310" i="5"/>
  <c r="M310" i="5"/>
  <c r="L310" i="5"/>
  <c r="K310" i="5"/>
  <c r="N309" i="5"/>
  <c r="M309" i="5"/>
  <c r="L309" i="5"/>
  <c r="K309" i="5"/>
  <c r="N308" i="5"/>
  <c r="M308" i="5"/>
  <c r="L308" i="5"/>
  <c r="K308" i="5"/>
  <c r="N307" i="5"/>
  <c r="M307" i="5"/>
  <c r="L307" i="5"/>
  <c r="K307" i="5"/>
  <c r="N306" i="5"/>
  <c r="M306" i="5"/>
  <c r="L306" i="5"/>
  <c r="K306" i="5"/>
  <c r="N305" i="5"/>
  <c r="M305" i="5"/>
  <c r="L305" i="5"/>
  <c r="K305" i="5"/>
  <c r="N304" i="5"/>
  <c r="M304" i="5"/>
  <c r="L304" i="5"/>
  <c r="K304" i="5"/>
  <c r="N303" i="5"/>
  <c r="M303" i="5"/>
  <c r="L303" i="5"/>
  <c r="K303" i="5"/>
  <c r="N302" i="5"/>
  <c r="M302" i="5"/>
  <c r="L302" i="5"/>
  <c r="K302" i="5"/>
  <c r="N301" i="5"/>
  <c r="M301" i="5"/>
  <c r="L301" i="5"/>
  <c r="K301" i="5"/>
  <c r="N300" i="5"/>
  <c r="M300" i="5"/>
  <c r="L300" i="5"/>
  <c r="K300" i="5"/>
  <c r="N299" i="5"/>
  <c r="M299" i="5"/>
  <c r="L299" i="5"/>
  <c r="K299" i="5"/>
  <c r="N298" i="5"/>
  <c r="M298" i="5"/>
  <c r="L298" i="5"/>
  <c r="K298" i="5"/>
  <c r="N297" i="5"/>
  <c r="M297" i="5"/>
  <c r="L297" i="5"/>
  <c r="K297" i="5"/>
  <c r="N296" i="5"/>
  <c r="M296" i="5"/>
  <c r="L296" i="5"/>
  <c r="K296" i="5"/>
  <c r="N295" i="5"/>
  <c r="M295" i="5"/>
  <c r="L295" i="5"/>
  <c r="K295" i="5"/>
  <c r="N294" i="5"/>
  <c r="M294" i="5"/>
  <c r="L294" i="5"/>
  <c r="K294" i="5"/>
  <c r="N293" i="5"/>
  <c r="M293" i="5"/>
  <c r="L293" i="5"/>
  <c r="K293" i="5"/>
  <c r="N292" i="5"/>
  <c r="M292" i="5"/>
  <c r="L292" i="5"/>
  <c r="K292" i="5"/>
  <c r="N291" i="5"/>
  <c r="M291" i="5"/>
  <c r="L291" i="5"/>
  <c r="K291" i="5"/>
  <c r="N290" i="5"/>
  <c r="M290" i="5"/>
  <c r="L290" i="5"/>
  <c r="K290" i="5"/>
  <c r="N289" i="5"/>
  <c r="M289" i="5"/>
  <c r="L289" i="5"/>
  <c r="K289" i="5"/>
  <c r="N288" i="5"/>
  <c r="M288" i="5"/>
  <c r="L288" i="5"/>
  <c r="K288" i="5"/>
  <c r="N287" i="5"/>
  <c r="M287" i="5"/>
  <c r="L287" i="5"/>
  <c r="K287" i="5"/>
  <c r="N286" i="5"/>
  <c r="M286" i="5"/>
  <c r="L286" i="5"/>
  <c r="K286" i="5"/>
  <c r="N285" i="5"/>
  <c r="M285" i="5"/>
  <c r="L285" i="5"/>
  <c r="K285" i="5"/>
  <c r="N284" i="5"/>
  <c r="M284" i="5"/>
  <c r="L284" i="5"/>
  <c r="K284" i="5"/>
  <c r="N283" i="5"/>
  <c r="M283" i="5"/>
  <c r="L283" i="5"/>
  <c r="K283" i="5"/>
  <c r="N282" i="5"/>
  <c r="M282" i="5"/>
  <c r="L282" i="5"/>
  <c r="K282" i="5"/>
  <c r="N281" i="5"/>
  <c r="M281" i="5"/>
  <c r="L281" i="5"/>
  <c r="K281" i="5"/>
  <c r="N280" i="5"/>
  <c r="M280" i="5"/>
  <c r="L280" i="5"/>
  <c r="K280" i="5"/>
  <c r="N279" i="5"/>
  <c r="M279" i="5"/>
  <c r="L279" i="5"/>
  <c r="K279" i="5"/>
  <c r="N278" i="5"/>
  <c r="M278" i="5"/>
  <c r="L278" i="5"/>
  <c r="K278" i="5"/>
  <c r="N277" i="5"/>
  <c r="M277" i="5"/>
  <c r="L277" i="5"/>
  <c r="K277" i="5"/>
  <c r="N276" i="5"/>
  <c r="M276" i="5"/>
  <c r="L276" i="5"/>
  <c r="K276" i="5"/>
  <c r="N275" i="5"/>
  <c r="M275" i="5"/>
  <c r="L275" i="5"/>
  <c r="K275" i="5"/>
  <c r="N274" i="5"/>
  <c r="M274" i="5"/>
  <c r="L274" i="5"/>
  <c r="K274" i="5"/>
  <c r="N273" i="5"/>
  <c r="M273" i="5"/>
  <c r="L273" i="5"/>
  <c r="K273" i="5"/>
  <c r="N272" i="5"/>
  <c r="M272" i="5"/>
  <c r="L272" i="5"/>
  <c r="K272" i="5"/>
  <c r="N271" i="5"/>
  <c r="M271" i="5"/>
  <c r="L271" i="5"/>
  <c r="K271" i="5"/>
  <c r="N270" i="5"/>
  <c r="M270" i="5"/>
  <c r="L270" i="5"/>
  <c r="K270" i="5"/>
  <c r="N269" i="5"/>
  <c r="M269" i="5"/>
  <c r="L269" i="5"/>
  <c r="K269" i="5"/>
  <c r="N268" i="5"/>
  <c r="M268" i="5"/>
  <c r="L268" i="5"/>
  <c r="K268" i="5"/>
  <c r="N267" i="5"/>
  <c r="M267" i="5"/>
  <c r="L267" i="5"/>
  <c r="K267" i="5"/>
  <c r="N266" i="5"/>
  <c r="M266" i="5"/>
  <c r="L266" i="5"/>
  <c r="K266" i="5"/>
  <c r="N265" i="5"/>
  <c r="M265" i="5"/>
  <c r="L265" i="5"/>
  <c r="K265" i="5"/>
  <c r="N264" i="5"/>
  <c r="M264" i="5"/>
  <c r="L264" i="5"/>
  <c r="K264" i="5"/>
  <c r="N263" i="5"/>
  <c r="M263" i="5"/>
  <c r="L263" i="5"/>
  <c r="K263" i="5"/>
  <c r="N262" i="5"/>
  <c r="M262" i="5"/>
  <c r="L262" i="5"/>
  <c r="K262" i="5"/>
  <c r="N261" i="5"/>
  <c r="M261" i="5"/>
  <c r="L261" i="5"/>
  <c r="K261" i="5"/>
  <c r="N260" i="5"/>
  <c r="M260" i="5"/>
  <c r="L260" i="5"/>
  <c r="K260" i="5"/>
  <c r="N259" i="5"/>
  <c r="M259" i="5"/>
  <c r="L259" i="5"/>
  <c r="K259" i="5"/>
  <c r="N258" i="5"/>
  <c r="M258" i="5"/>
  <c r="L258" i="5"/>
  <c r="K258" i="5"/>
  <c r="N257" i="5"/>
  <c r="M257" i="5"/>
  <c r="L257" i="5"/>
  <c r="K257" i="5"/>
  <c r="N256" i="5"/>
  <c r="M256" i="5"/>
  <c r="L256" i="5"/>
  <c r="K256" i="5"/>
  <c r="N255" i="5"/>
  <c r="M255" i="5"/>
  <c r="L255" i="5"/>
  <c r="K255" i="5"/>
  <c r="N254" i="5"/>
  <c r="M254" i="5"/>
  <c r="L254" i="5"/>
  <c r="K254" i="5"/>
  <c r="N253" i="5"/>
  <c r="M253" i="5"/>
  <c r="L253" i="5"/>
  <c r="K253" i="5"/>
  <c r="N252" i="5"/>
  <c r="M252" i="5"/>
  <c r="L252" i="5"/>
  <c r="K252" i="5"/>
  <c r="N251" i="5"/>
  <c r="M251" i="5"/>
  <c r="L251" i="5"/>
  <c r="K251" i="5"/>
  <c r="N250" i="5"/>
  <c r="M250" i="5"/>
  <c r="L250" i="5"/>
  <c r="K250" i="5"/>
  <c r="N249" i="5"/>
  <c r="M249" i="5"/>
  <c r="L249" i="5"/>
  <c r="K249" i="5"/>
  <c r="N248" i="5"/>
  <c r="M248" i="5"/>
  <c r="L248" i="5"/>
  <c r="K248" i="5"/>
  <c r="N247" i="5"/>
  <c r="M247" i="5"/>
  <c r="L247" i="5"/>
  <c r="K247" i="5"/>
  <c r="N246" i="5"/>
  <c r="M246" i="5"/>
  <c r="L246" i="5"/>
  <c r="K246" i="5"/>
  <c r="N245" i="5"/>
  <c r="M245" i="5"/>
  <c r="L245" i="5"/>
  <c r="K245" i="5"/>
  <c r="N244" i="5"/>
  <c r="M244" i="5"/>
  <c r="L244" i="5"/>
  <c r="K244" i="5"/>
  <c r="N243" i="5"/>
  <c r="M243" i="5"/>
  <c r="L243" i="5"/>
  <c r="K243" i="5"/>
  <c r="N242" i="5"/>
  <c r="M242" i="5"/>
  <c r="L242" i="5"/>
  <c r="K242" i="5"/>
  <c r="N241" i="5"/>
  <c r="M241" i="5"/>
  <c r="L241" i="5"/>
  <c r="K241" i="5"/>
  <c r="N240" i="5"/>
  <c r="M240" i="5"/>
  <c r="L240" i="5"/>
  <c r="K240" i="5"/>
  <c r="N239" i="5"/>
  <c r="M239" i="5"/>
  <c r="L239" i="5"/>
  <c r="K239" i="5"/>
  <c r="N238" i="5"/>
  <c r="M238" i="5"/>
  <c r="L238" i="5"/>
  <c r="K238" i="5"/>
  <c r="N237" i="5"/>
  <c r="M237" i="5"/>
  <c r="L237" i="5"/>
  <c r="K237" i="5"/>
  <c r="N236" i="5"/>
  <c r="M236" i="5"/>
  <c r="L236" i="5"/>
  <c r="K236" i="5"/>
  <c r="N235" i="5"/>
  <c r="M235" i="5"/>
  <c r="L235" i="5"/>
  <c r="K235" i="5"/>
  <c r="E235" i="5"/>
  <c r="N234" i="5"/>
  <c r="M234" i="5"/>
  <c r="L234" i="5"/>
  <c r="E234" i="5"/>
  <c r="K234" i="5" s="1"/>
  <c r="N233" i="5"/>
  <c r="M233" i="5"/>
  <c r="L233" i="5"/>
  <c r="K233" i="5"/>
  <c r="N232" i="5"/>
  <c r="M232" i="5"/>
  <c r="L232" i="5"/>
  <c r="K232" i="5"/>
  <c r="E232" i="5"/>
  <c r="N231" i="5"/>
  <c r="M231" i="5"/>
  <c r="L231" i="5"/>
  <c r="K231" i="5"/>
  <c r="N230" i="5"/>
  <c r="M230" i="5"/>
  <c r="L230" i="5"/>
  <c r="K230" i="5"/>
  <c r="N229" i="5"/>
  <c r="M229" i="5"/>
  <c r="L229" i="5"/>
  <c r="K229" i="5"/>
  <c r="N228" i="5"/>
  <c r="M228" i="5"/>
  <c r="L228" i="5"/>
  <c r="K228" i="5"/>
  <c r="N227" i="5"/>
  <c r="M227" i="5"/>
  <c r="L227" i="5"/>
  <c r="K227" i="5"/>
  <c r="N226" i="5"/>
  <c r="M226" i="5"/>
  <c r="L226" i="5"/>
  <c r="K226" i="5"/>
  <c r="N225" i="5"/>
  <c r="M225" i="5"/>
  <c r="L225" i="5"/>
  <c r="K225" i="5"/>
  <c r="N224" i="5"/>
  <c r="M224" i="5"/>
  <c r="L224" i="5"/>
  <c r="K224" i="5"/>
  <c r="N223" i="5"/>
  <c r="M223" i="5"/>
  <c r="L223" i="5"/>
  <c r="K223" i="5"/>
  <c r="N222" i="5"/>
  <c r="M222" i="5"/>
  <c r="L222" i="5"/>
  <c r="K222" i="5"/>
  <c r="N221" i="5"/>
  <c r="M221" i="5"/>
  <c r="L221" i="5"/>
  <c r="K221" i="5"/>
  <c r="N220" i="5"/>
  <c r="M220" i="5"/>
  <c r="L220" i="5"/>
  <c r="K220" i="5"/>
  <c r="N219" i="5"/>
  <c r="M219" i="5"/>
  <c r="L219" i="5"/>
  <c r="K219" i="5"/>
  <c r="N218" i="5"/>
  <c r="M218" i="5"/>
  <c r="L218" i="5"/>
  <c r="K218" i="5"/>
  <c r="N217" i="5"/>
  <c r="M217" i="5"/>
  <c r="L217" i="5"/>
  <c r="K217" i="5"/>
  <c r="N216" i="5"/>
  <c r="M216" i="5"/>
  <c r="L216" i="5"/>
  <c r="K216" i="5"/>
  <c r="N215" i="5"/>
  <c r="M215" i="5"/>
  <c r="L215" i="5"/>
  <c r="K215" i="5"/>
  <c r="N214" i="5"/>
  <c r="M214" i="5"/>
  <c r="L214" i="5"/>
  <c r="K214" i="5"/>
  <c r="N213" i="5"/>
  <c r="M213" i="5"/>
  <c r="L213" i="5"/>
  <c r="K213" i="5"/>
  <c r="N212" i="5"/>
  <c r="M212" i="5"/>
  <c r="L212" i="5"/>
  <c r="K212" i="5"/>
  <c r="N211" i="5"/>
  <c r="M211" i="5"/>
  <c r="L211" i="5"/>
  <c r="K211" i="5"/>
  <c r="N210" i="5"/>
  <c r="M210" i="5"/>
  <c r="L210" i="5"/>
  <c r="K210" i="5"/>
  <c r="N209" i="5"/>
  <c r="M209" i="5"/>
  <c r="L209" i="5"/>
  <c r="K209" i="5"/>
  <c r="N208" i="5"/>
  <c r="M208" i="5"/>
  <c r="L208" i="5"/>
  <c r="K208" i="5"/>
  <c r="N207" i="5"/>
  <c r="M207" i="5"/>
  <c r="L207" i="5"/>
  <c r="K207" i="5"/>
  <c r="N206" i="5"/>
  <c r="M206" i="5"/>
  <c r="L206" i="5"/>
  <c r="K206" i="5"/>
  <c r="N205" i="5"/>
  <c r="M205" i="5"/>
  <c r="L205" i="5"/>
  <c r="K205" i="5"/>
  <c r="N204" i="5"/>
  <c r="M204" i="5"/>
  <c r="L204" i="5"/>
  <c r="K204" i="5"/>
  <c r="N203" i="5"/>
  <c r="M203" i="5"/>
  <c r="L203" i="5"/>
  <c r="K203" i="5"/>
  <c r="N202" i="5"/>
  <c r="M202" i="5"/>
  <c r="L202" i="5"/>
  <c r="K202" i="5"/>
  <c r="N201" i="5"/>
  <c r="M201" i="5"/>
  <c r="L201" i="5"/>
  <c r="K201" i="5"/>
  <c r="N200" i="5"/>
  <c r="M200" i="5"/>
  <c r="L200" i="5"/>
  <c r="K200" i="5"/>
  <c r="N199" i="5"/>
  <c r="M199" i="5"/>
  <c r="L199" i="5"/>
  <c r="K199" i="5"/>
  <c r="N198" i="5"/>
  <c r="M198" i="5"/>
  <c r="L198" i="5"/>
  <c r="K198" i="5"/>
  <c r="N197" i="5"/>
  <c r="M197" i="5"/>
  <c r="L197" i="5"/>
  <c r="K197" i="5"/>
  <c r="N196" i="5"/>
  <c r="M196" i="5"/>
  <c r="L196" i="5"/>
  <c r="K196" i="5"/>
  <c r="N195" i="5"/>
  <c r="M195" i="5"/>
  <c r="L195" i="5"/>
  <c r="K195" i="5"/>
  <c r="N194" i="5"/>
  <c r="M194" i="5"/>
  <c r="L194" i="5"/>
  <c r="K194" i="5"/>
  <c r="N193" i="5"/>
  <c r="M193" i="5"/>
  <c r="L193" i="5"/>
  <c r="K193" i="5"/>
  <c r="N192" i="5"/>
  <c r="M192" i="5"/>
  <c r="L192" i="5"/>
  <c r="K192" i="5"/>
  <c r="N191" i="5"/>
  <c r="M191" i="5"/>
  <c r="L191" i="5"/>
  <c r="K191" i="5"/>
  <c r="N190" i="5"/>
  <c r="M190" i="5"/>
  <c r="L190" i="5"/>
  <c r="K190" i="5"/>
  <c r="N189" i="5"/>
  <c r="M189" i="5"/>
  <c r="L189" i="5"/>
  <c r="K189" i="5"/>
  <c r="N188" i="5"/>
  <c r="M188" i="5"/>
  <c r="L188" i="5"/>
  <c r="K188" i="5"/>
  <c r="N187" i="5"/>
  <c r="M187" i="5"/>
  <c r="L187" i="5"/>
  <c r="K187" i="5"/>
  <c r="N186" i="5"/>
  <c r="M186" i="5"/>
  <c r="L186" i="5"/>
  <c r="K186" i="5"/>
  <c r="N185" i="5"/>
  <c r="M185" i="5"/>
  <c r="L185" i="5"/>
  <c r="K185" i="5"/>
  <c r="N184" i="5"/>
  <c r="M184" i="5"/>
  <c r="L184" i="5"/>
  <c r="K184" i="5"/>
  <c r="N183" i="5"/>
  <c r="M183" i="5"/>
  <c r="L183" i="5"/>
  <c r="K183" i="5"/>
  <c r="N182" i="5"/>
  <c r="M182" i="5"/>
  <c r="L182" i="5"/>
  <c r="K182" i="5"/>
  <c r="N181" i="5"/>
  <c r="M181" i="5"/>
  <c r="L181" i="5"/>
  <c r="K181" i="5"/>
  <c r="N180" i="5"/>
  <c r="M180" i="5"/>
  <c r="L180" i="5"/>
  <c r="K180" i="5"/>
  <c r="N179" i="5"/>
  <c r="M179" i="5"/>
  <c r="L179" i="5"/>
  <c r="K179" i="5"/>
  <c r="N178" i="5"/>
  <c r="M178" i="5"/>
  <c r="L178" i="5"/>
  <c r="K178" i="5"/>
  <c r="N177" i="5"/>
  <c r="M177" i="5"/>
  <c r="L177" i="5"/>
  <c r="K177" i="5"/>
  <c r="N176" i="5"/>
  <c r="M176" i="5"/>
  <c r="L176" i="5"/>
  <c r="K176" i="5"/>
  <c r="N175" i="5"/>
  <c r="M175" i="5"/>
  <c r="L175" i="5"/>
  <c r="K175" i="5"/>
  <c r="N174" i="5"/>
  <c r="M174" i="5"/>
  <c r="L174" i="5"/>
  <c r="K174" i="5"/>
  <c r="N173" i="5"/>
  <c r="M173" i="5"/>
  <c r="L173" i="5"/>
  <c r="K173" i="5"/>
  <c r="N172" i="5"/>
  <c r="M172" i="5"/>
  <c r="L172" i="5"/>
  <c r="K172" i="5"/>
  <c r="N171" i="5"/>
  <c r="M171" i="5"/>
  <c r="L171" i="5"/>
  <c r="K171" i="5"/>
  <c r="N170" i="5"/>
  <c r="M170" i="5"/>
  <c r="L170" i="5"/>
  <c r="K170" i="5"/>
  <c r="N169" i="5"/>
  <c r="M169" i="5"/>
  <c r="L169" i="5"/>
  <c r="K169" i="5"/>
  <c r="N168" i="5"/>
  <c r="M168" i="5"/>
  <c r="L168" i="5"/>
  <c r="K168" i="5"/>
  <c r="N167" i="5"/>
  <c r="M167" i="5"/>
  <c r="K167" i="5"/>
  <c r="F167" i="5"/>
  <c r="L167" i="5" s="1"/>
  <c r="N166" i="5"/>
  <c r="M166" i="5"/>
  <c r="L166" i="5"/>
  <c r="K166" i="5"/>
  <c r="N165" i="5"/>
  <c r="M165" i="5"/>
  <c r="L165" i="5"/>
  <c r="K165" i="5"/>
  <c r="N164" i="5"/>
  <c r="M164" i="5"/>
  <c r="L164" i="5"/>
  <c r="K164" i="5"/>
  <c r="N163" i="5"/>
  <c r="M163" i="5"/>
  <c r="L163" i="5"/>
  <c r="K163" i="5"/>
  <c r="N162" i="5"/>
  <c r="M162" i="5"/>
  <c r="L162" i="5"/>
  <c r="K162" i="5"/>
  <c r="N161" i="5"/>
  <c r="M161" i="5"/>
  <c r="L161" i="5"/>
  <c r="K161" i="5"/>
  <c r="N160" i="5"/>
  <c r="M160" i="5"/>
  <c r="L160" i="5"/>
  <c r="K160" i="5"/>
  <c r="N159" i="5"/>
  <c r="M159" i="5"/>
  <c r="L159" i="5"/>
  <c r="K159" i="5"/>
  <c r="N158" i="5"/>
  <c r="M158" i="5"/>
  <c r="L158" i="5"/>
  <c r="K158" i="5"/>
  <c r="N157" i="5"/>
  <c r="M157" i="5"/>
  <c r="K157" i="5"/>
  <c r="F157" i="5"/>
  <c r="L157" i="5" s="1"/>
  <c r="N156" i="5"/>
  <c r="M156" i="5"/>
  <c r="K156" i="5"/>
  <c r="F156" i="5"/>
  <c r="L156" i="5" s="1"/>
  <c r="N155" i="5"/>
  <c r="M155" i="5"/>
  <c r="L155" i="5"/>
  <c r="K155" i="5"/>
  <c r="N154" i="5"/>
  <c r="M154" i="5"/>
  <c r="L154" i="5"/>
  <c r="K154" i="5"/>
  <c r="N153" i="5"/>
  <c r="M153" i="5"/>
  <c r="L153" i="5"/>
  <c r="K153" i="5"/>
  <c r="N152" i="5"/>
  <c r="M152" i="5"/>
  <c r="L152" i="5"/>
  <c r="K152" i="5"/>
  <c r="N151" i="5"/>
  <c r="M151" i="5"/>
  <c r="L151" i="5"/>
  <c r="K151" i="5"/>
  <c r="N150" i="5"/>
  <c r="M150" i="5"/>
  <c r="L150" i="5"/>
  <c r="K150" i="5"/>
  <c r="N149" i="5"/>
  <c r="M149" i="5"/>
  <c r="L149" i="5"/>
  <c r="K149" i="5"/>
  <c r="N148" i="5"/>
  <c r="M148" i="5"/>
  <c r="K148" i="5"/>
  <c r="F148" i="5"/>
  <c r="L148" i="5" s="1"/>
  <c r="N147" i="5"/>
  <c r="M147" i="5"/>
  <c r="L147" i="5"/>
  <c r="K147" i="5"/>
  <c r="F147" i="5"/>
  <c r="N146" i="5"/>
  <c r="M146" i="5"/>
  <c r="L146" i="5"/>
  <c r="K146" i="5"/>
  <c r="N145" i="5"/>
  <c r="M145" i="5"/>
  <c r="L145" i="5"/>
  <c r="K145" i="5"/>
  <c r="N144" i="5"/>
  <c r="M144" i="5"/>
  <c r="K144" i="5"/>
  <c r="F144" i="5"/>
  <c r="L144" i="5" s="1"/>
  <c r="N143" i="5"/>
  <c r="M143" i="5"/>
  <c r="L143" i="5"/>
  <c r="K143" i="5"/>
  <c r="N142" i="5"/>
  <c r="M142" i="5"/>
  <c r="L142" i="5"/>
  <c r="K142" i="5"/>
  <c r="N141" i="5"/>
  <c r="M141" i="5"/>
  <c r="L141" i="5"/>
  <c r="K141" i="5"/>
  <c r="N140" i="5"/>
  <c r="M140" i="5"/>
  <c r="L140" i="5"/>
  <c r="K140" i="5"/>
  <c r="N139" i="5"/>
  <c r="M139" i="5"/>
  <c r="L139" i="5"/>
  <c r="K139" i="5"/>
  <c r="N138" i="5"/>
  <c r="M138" i="5"/>
  <c r="L138" i="5"/>
  <c r="K138" i="5"/>
  <c r="N137" i="5"/>
  <c r="M137" i="5"/>
  <c r="L137" i="5"/>
  <c r="K137" i="5"/>
  <c r="N136" i="5"/>
  <c r="M136" i="5"/>
  <c r="L136" i="5"/>
  <c r="K136" i="5"/>
  <c r="N135" i="5"/>
  <c r="M135" i="5"/>
  <c r="L135" i="5"/>
  <c r="K135" i="5"/>
  <c r="N134" i="5"/>
  <c r="M134" i="5"/>
  <c r="L134" i="5"/>
  <c r="K134" i="5"/>
  <c r="N133" i="5"/>
  <c r="M133" i="5"/>
  <c r="L133" i="5"/>
  <c r="K133" i="5"/>
  <c r="N132" i="5"/>
  <c r="M132" i="5"/>
  <c r="K132" i="5"/>
  <c r="F132" i="5"/>
  <c r="L132" i="5" s="1"/>
  <c r="N131" i="5"/>
  <c r="M131" i="5"/>
  <c r="L131" i="5"/>
  <c r="K131" i="5"/>
  <c r="N130" i="5"/>
  <c r="M130" i="5"/>
  <c r="K130" i="5"/>
  <c r="F130" i="5"/>
  <c r="L130" i="5" s="1"/>
  <c r="N129" i="5"/>
  <c r="M129" i="5"/>
  <c r="L129" i="5"/>
  <c r="K129" i="5"/>
  <c r="N128" i="5"/>
  <c r="M128" i="5"/>
  <c r="K128" i="5"/>
  <c r="F128" i="5"/>
  <c r="L128" i="5" s="1"/>
  <c r="N127" i="5"/>
  <c r="M127" i="5"/>
  <c r="L127" i="5"/>
  <c r="K127" i="5"/>
  <c r="N126" i="5"/>
  <c r="M126" i="5"/>
  <c r="L126" i="5"/>
  <c r="K126" i="5"/>
  <c r="N125" i="5"/>
  <c r="M125" i="5"/>
  <c r="L125" i="5"/>
  <c r="K125" i="5"/>
  <c r="N124" i="5"/>
  <c r="M124" i="5"/>
  <c r="L124" i="5"/>
  <c r="K124" i="5"/>
  <c r="N123" i="5"/>
  <c r="M123" i="5"/>
  <c r="L123" i="5"/>
  <c r="K123" i="5"/>
  <c r="N122" i="5"/>
  <c r="M122" i="5"/>
  <c r="L122" i="5"/>
  <c r="K122" i="5"/>
  <c r="N121" i="5"/>
  <c r="M121" i="5"/>
  <c r="L121" i="5"/>
  <c r="K121" i="5"/>
  <c r="N120" i="5"/>
  <c r="M120" i="5"/>
  <c r="L120" i="5"/>
  <c r="K120" i="5"/>
  <c r="N119" i="5"/>
  <c r="M119" i="5"/>
  <c r="L119" i="5"/>
  <c r="K119" i="5"/>
  <c r="N118" i="5"/>
  <c r="M118" i="5"/>
  <c r="L118" i="5"/>
  <c r="K118" i="5"/>
  <c r="N117" i="5"/>
  <c r="M117" i="5"/>
  <c r="L117" i="5"/>
  <c r="K117" i="5"/>
  <c r="N116" i="5"/>
  <c r="M116" i="5"/>
  <c r="L116" i="5"/>
  <c r="K116" i="5"/>
  <c r="N115" i="5"/>
  <c r="M115" i="5"/>
  <c r="L115" i="5"/>
  <c r="K115" i="5"/>
  <c r="N114" i="5"/>
  <c r="M114" i="5"/>
  <c r="L114" i="5"/>
  <c r="K114" i="5"/>
  <c r="N113" i="5"/>
  <c r="M113" i="5"/>
  <c r="L113" i="5"/>
  <c r="K113" i="5"/>
  <c r="N112" i="5"/>
  <c r="M112" i="5"/>
  <c r="L112" i="5"/>
  <c r="K112" i="5"/>
  <c r="N111" i="5"/>
  <c r="M111" i="5"/>
  <c r="K111" i="5"/>
  <c r="F111" i="5"/>
  <c r="L111" i="5" s="1"/>
  <c r="N110" i="5"/>
  <c r="M110" i="5"/>
  <c r="L110" i="5"/>
  <c r="K110" i="5"/>
  <c r="N109" i="5"/>
  <c r="M109" i="5"/>
  <c r="G109" i="5"/>
  <c r="L109" i="5" s="1"/>
  <c r="N108" i="5"/>
  <c r="M108" i="5"/>
  <c r="K108" i="5"/>
  <c r="F108" i="5"/>
  <c r="L108" i="5" s="1"/>
  <c r="N107" i="5"/>
  <c r="M107" i="5"/>
  <c r="L107" i="5"/>
  <c r="K107" i="5"/>
  <c r="N106" i="5"/>
  <c r="M106" i="5"/>
  <c r="L106" i="5"/>
  <c r="K106" i="5"/>
  <c r="N105" i="5"/>
  <c r="M105" i="5"/>
  <c r="L105" i="5"/>
  <c r="K105" i="5"/>
  <c r="N104" i="5"/>
  <c r="M104" i="5"/>
  <c r="L104" i="5"/>
  <c r="K104" i="5"/>
  <c r="N103" i="5"/>
  <c r="M103" i="5"/>
  <c r="L103" i="5"/>
  <c r="K103" i="5"/>
  <c r="N102" i="5"/>
  <c r="M102" i="5"/>
  <c r="L102" i="5"/>
  <c r="K102" i="5"/>
  <c r="N101" i="5"/>
  <c r="M101" i="5"/>
  <c r="L101" i="5"/>
  <c r="K101" i="5"/>
  <c r="N100" i="5"/>
  <c r="M100" i="5"/>
  <c r="K100" i="5"/>
  <c r="F100" i="5"/>
  <c r="L100" i="5" s="1"/>
  <c r="N99" i="5"/>
  <c r="M99" i="5"/>
  <c r="L99" i="5"/>
  <c r="K99" i="5"/>
  <c r="N98" i="5"/>
  <c r="M98" i="5"/>
  <c r="K98" i="5"/>
  <c r="F98" i="5"/>
  <c r="L98" i="5" s="1"/>
  <c r="N97" i="5"/>
  <c r="M97" i="5"/>
  <c r="L97" i="5"/>
  <c r="K97" i="5"/>
  <c r="N96" i="5"/>
  <c r="M96" i="5"/>
  <c r="L96" i="5"/>
  <c r="K96" i="5"/>
  <c r="N95" i="5"/>
  <c r="M95" i="5"/>
  <c r="L95" i="5"/>
  <c r="K95" i="5"/>
  <c r="N94" i="5"/>
  <c r="M94" i="5"/>
  <c r="L94" i="5"/>
  <c r="K94" i="5"/>
  <c r="N93" i="5"/>
  <c r="M93" i="5"/>
  <c r="L93" i="5"/>
  <c r="K93" i="5"/>
  <c r="N92" i="5"/>
  <c r="M92" i="5"/>
  <c r="L92" i="5"/>
  <c r="K92" i="5"/>
  <c r="N91" i="5"/>
  <c r="M91" i="5"/>
  <c r="K91" i="5"/>
  <c r="F91" i="5"/>
  <c r="L91" i="5" s="1"/>
  <c r="N90" i="5"/>
  <c r="M90" i="5"/>
  <c r="L90" i="5"/>
  <c r="K90" i="5"/>
  <c r="N89" i="5"/>
  <c r="M89" i="5"/>
  <c r="K89" i="5"/>
  <c r="F89" i="5"/>
  <c r="L89" i="5" s="1"/>
  <c r="N88" i="5"/>
  <c r="M88" i="5"/>
  <c r="K88" i="5"/>
  <c r="F88" i="5"/>
  <c r="L88" i="5" s="1"/>
  <c r="N87" i="5"/>
  <c r="M87" i="5"/>
  <c r="L87" i="5"/>
  <c r="K87" i="5"/>
  <c r="N86" i="5"/>
  <c r="M86" i="5"/>
  <c r="K86" i="5"/>
  <c r="F86" i="5"/>
  <c r="L86" i="5" s="1"/>
  <c r="N85" i="5"/>
  <c r="M85" i="5"/>
  <c r="L85" i="5"/>
  <c r="K85" i="5"/>
  <c r="N84" i="5"/>
  <c r="M84" i="5"/>
  <c r="K84" i="5"/>
  <c r="F84" i="5"/>
  <c r="L84" i="5" s="1"/>
  <c r="N83" i="5"/>
  <c r="M83" i="5"/>
  <c r="K83" i="5"/>
  <c r="F83" i="5"/>
  <c r="L83" i="5" s="1"/>
  <c r="N82" i="5"/>
  <c r="M82" i="5"/>
  <c r="K82" i="5"/>
  <c r="F82" i="5"/>
  <c r="L82" i="5" s="1"/>
  <c r="N81" i="5"/>
  <c r="M81" i="5"/>
  <c r="K81" i="5"/>
  <c r="F81" i="5"/>
  <c r="L81" i="5" s="1"/>
  <c r="N80" i="5"/>
  <c r="M80" i="5"/>
  <c r="L80" i="5"/>
  <c r="K80" i="5"/>
  <c r="N79" i="5"/>
  <c r="M79" i="5"/>
  <c r="K79" i="5"/>
  <c r="F79" i="5"/>
  <c r="L79" i="5" s="1"/>
  <c r="N78" i="5"/>
  <c r="M78" i="5"/>
  <c r="K78" i="5"/>
  <c r="F78" i="5"/>
  <c r="L78" i="5" s="1"/>
  <c r="N77" i="5"/>
  <c r="M77" i="5"/>
  <c r="L77" i="5"/>
  <c r="K77" i="5"/>
  <c r="F77" i="5"/>
  <c r="N76" i="5"/>
  <c r="M76" i="5"/>
  <c r="K76" i="5"/>
  <c r="F76" i="5"/>
  <c r="L76" i="5" s="1"/>
  <c r="N75" i="5"/>
  <c r="M75" i="5"/>
  <c r="K75" i="5"/>
  <c r="F75" i="5"/>
  <c r="L75" i="5" s="1"/>
  <c r="N74" i="5"/>
  <c r="M74" i="5"/>
  <c r="K74" i="5"/>
  <c r="F74" i="5"/>
  <c r="L74" i="5" s="1"/>
  <c r="N73" i="5"/>
  <c r="M73" i="5"/>
  <c r="K73" i="5"/>
  <c r="F73" i="5"/>
  <c r="L73" i="5" s="1"/>
  <c r="N72" i="5"/>
  <c r="M72" i="5"/>
  <c r="K72" i="5"/>
  <c r="F72" i="5"/>
  <c r="L72" i="5" s="1"/>
  <c r="N71" i="5"/>
  <c r="M71" i="5"/>
  <c r="K71" i="5"/>
  <c r="F71" i="5"/>
  <c r="L71" i="5" s="1"/>
  <c r="N70" i="5"/>
  <c r="M70" i="5"/>
  <c r="K70" i="5"/>
  <c r="F70" i="5"/>
  <c r="L70" i="5" s="1"/>
  <c r="N69" i="5"/>
  <c r="M69" i="5"/>
  <c r="L69" i="5"/>
  <c r="K69" i="5"/>
  <c r="F69" i="5"/>
  <c r="N68" i="5"/>
  <c r="M68" i="5"/>
  <c r="K68" i="5"/>
  <c r="F68" i="5"/>
  <c r="L68" i="5" s="1"/>
  <c r="N67" i="5"/>
  <c r="M67" i="5"/>
  <c r="K67" i="5"/>
  <c r="F67" i="5"/>
  <c r="L67" i="5" s="1"/>
  <c r="N66" i="5"/>
  <c r="M66" i="5"/>
  <c r="K66" i="5"/>
  <c r="F66" i="5"/>
  <c r="L66" i="5" s="1"/>
  <c r="N65" i="5"/>
  <c r="M65" i="5"/>
  <c r="K65" i="5"/>
  <c r="F65" i="5"/>
  <c r="L65" i="5" s="1"/>
  <c r="N64" i="5"/>
  <c r="M64" i="5"/>
  <c r="K64" i="5"/>
  <c r="F64" i="5"/>
  <c r="L64" i="5" s="1"/>
  <c r="N63" i="5"/>
  <c r="M63" i="5"/>
  <c r="K63" i="5"/>
  <c r="F63" i="5"/>
  <c r="L63" i="5" s="1"/>
  <c r="N62" i="5"/>
  <c r="M62" i="5"/>
  <c r="K62" i="5"/>
  <c r="F62" i="5"/>
  <c r="L62" i="5" s="1"/>
  <c r="N61" i="5"/>
  <c r="M61" i="5"/>
  <c r="K61" i="5"/>
  <c r="F61" i="5"/>
  <c r="L61" i="5" s="1"/>
  <c r="N60" i="5"/>
  <c r="M60" i="5"/>
  <c r="L60" i="5"/>
  <c r="K60" i="5"/>
  <c r="N59" i="5"/>
  <c r="M59" i="5"/>
  <c r="L59" i="5"/>
  <c r="K59" i="5"/>
  <c r="N58" i="5"/>
  <c r="M58" i="5"/>
  <c r="L58" i="5"/>
  <c r="K58" i="5"/>
  <c r="N57" i="5"/>
  <c r="M57" i="5"/>
  <c r="K57" i="5"/>
  <c r="F57" i="5"/>
  <c r="L57" i="5" s="1"/>
  <c r="N56" i="5"/>
  <c r="M56" i="5"/>
  <c r="L56" i="5"/>
  <c r="K56" i="5"/>
  <c r="N55" i="5"/>
  <c r="M55" i="5"/>
  <c r="L55" i="5"/>
  <c r="K55" i="5"/>
  <c r="N54" i="5"/>
  <c r="M54" i="5"/>
  <c r="K54" i="5"/>
  <c r="F54" i="5"/>
  <c r="L54" i="5" s="1"/>
  <c r="N53" i="5"/>
  <c r="M53" i="5"/>
  <c r="K53" i="5"/>
  <c r="F53" i="5"/>
  <c r="L53" i="5" s="1"/>
  <c r="N52" i="5"/>
  <c r="M52" i="5"/>
  <c r="L52" i="5"/>
  <c r="K52" i="5"/>
  <c r="N51" i="5"/>
  <c r="M51" i="5"/>
  <c r="L51" i="5"/>
  <c r="K51" i="5"/>
  <c r="N50" i="5"/>
  <c r="M50" i="5"/>
  <c r="L50" i="5"/>
  <c r="K50" i="5"/>
  <c r="F50" i="5"/>
  <c r="N49" i="5"/>
  <c r="M49" i="5"/>
  <c r="K49" i="5"/>
  <c r="F49" i="5"/>
  <c r="L49" i="5" s="1"/>
  <c r="N48" i="5"/>
  <c r="M48" i="5"/>
  <c r="K48" i="5"/>
  <c r="F48" i="5"/>
  <c r="L48" i="5" s="1"/>
  <c r="N47" i="5"/>
  <c r="M47" i="5"/>
  <c r="K47" i="5"/>
  <c r="F47" i="5"/>
  <c r="L47" i="5" s="1"/>
  <c r="N46" i="5"/>
  <c r="M46" i="5"/>
  <c r="L46" i="5"/>
  <c r="K46" i="5"/>
  <c r="N45" i="5"/>
  <c r="M45" i="5"/>
  <c r="L45" i="5"/>
  <c r="K45" i="5"/>
  <c r="N44" i="5"/>
  <c r="M44" i="5"/>
  <c r="L44" i="5"/>
  <c r="K44" i="5"/>
  <c r="N43" i="5"/>
  <c r="M43" i="5"/>
  <c r="L43" i="5"/>
  <c r="K43" i="5"/>
  <c r="N42" i="5"/>
  <c r="M42" i="5"/>
  <c r="L42" i="5"/>
  <c r="K42" i="5"/>
  <c r="N41" i="5"/>
  <c r="M41" i="5"/>
  <c r="L41" i="5"/>
  <c r="K41" i="5"/>
  <c r="N40" i="5"/>
  <c r="M40" i="5"/>
  <c r="L40" i="5"/>
  <c r="K40" i="5"/>
  <c r="N39" i="5"/>
  <c r="M39" i="5"/>
  <c r="L39" i="5"/>
  <c r="K39" i="5"/>
  <c r="N38" i="5"/>
  <c r="M38" i="5"/>
  <c r="K38" i="5"/>
  <c r="F38" i="5"/>
  <c r="L38" i="5" s="1"/>
  <c r="N37" i="5"/>
  <c r="M37" i="5"/>
  <c r="L37" i="5"/>
  <c r="K37" i="5"/>
  <c r="N36" i="5"/>
  <c r="M36" i="5"/>
  <c r="L36" i="5"/>
  <c r="K36" i="5"/>
  <c r="N35" i="5"/>
  <c r="M35" i="5"/>
  <c r="L35" i="5"/>
  <c r="K35" i="5"/>
  <c r="N34" i="5"/>
  <c r="M34" i="5"/>
  <c r="L34" i="5"/>
  <c r="K34" i="5"/>
  <c r="N33" i="5"/>
  <c r="M33" i="5"/>
  <c r="L33" i="5"/>
  <c r="K33" i="5"/>
  <c r="N32" i="5"/>
  <c r="M32" i="5"/>
  <c r="L32" i="5"/>
  <c r="K32" i="5"/>
  <c r="N31" i="5"/>
  <c r="M31" i="5"/>
  <c r="L31" i="5"/>
  <c r="K31" i="5"/>
  <c r="N30" i="5"/>
  <c r="M30" i="5"/>
  <c r="L30" i="5"/>
  <c r="K30" i="5"/>
  <c r="N29" i="5"/>
  <c r="M29" i="5"/>
  <c r="L29" i="5"/>
  <c r="K29" i="5"/>
  <c r="N28" i="5"/>
  <c r="M28" i="5"/>
  <c r="L28" i="5"/>
  <c r="K28" i="5"/>
  <c r="N27" i="5"/>
  <c r="M27" i="5"/>
  <c r="L27" i="5"/>
  <c r="K27" i="5"/>
  <c r="N26" i="5"/>
  <c r="M26" i="5"/>
  <c r="L26" i="5"/>
  <c r="K26" i="5"/>
  <c r="N25" i="5"/>
  <c r="M25" i="5"/>
  <c r="L25" i="5"/>
  <c r="K25" i="5"/>
  <c r="N24" i="5"/>
  <c r="M24" i="5"/>
  <c r="L24" i="5"/>
  <c r="K24" i="5"/>
  <c r="N23" i="5"/>
  <c r="M23" i="5"/>
  <c r="L23" i="5"/>
  <c r="K23" i="5"/>
  <c r="N22" i="5"/>
  <c r="M22" i="5"/>
  <c r="L22" i="5"/>
  <c r="K22" i="5"/>
  <c r="N21" i="5"/>
  <c r="M21" i="5"/>
  <c r="L21" i="5"/>
  <c r="K21" i="5"/>
  <c r="N20" i="5"/>
  <c r="M20" i="5"/>
  <c r="L20" i="5"/>
  <c r="K20" i="5"/>
  <c r="N19" i="5"/>
  <c r="M19" i="5"/>
  <c r="L19" i="5"/>
  <c r="K19" i="5"/>
  <c r="N18" i="5"/>
  <c r="M18" i="5"/>
  <c r="L18" i="5"/>
  <c r="K18" i="5"/>
  <c r="N17" i="5"/>
  <c r="M17" i="5"/>
  <c r="L17" i="5"/>
  <c r="K17" i="5"/>
  <c r="N16" i="5"/>
  <c r="M16" i="5"/>
  <c r="L16" i="5"/>
  <c r="K16" i="5"/>
  <c r="N15" i="5"/>
  <c r="M15" i="5"/>
  <c r="L15" i="5"/>
  <c r="K15" i="5"/>
  <c r="N14" i="5"/>
  <c r="M14" i="5"/>
  <c r="L14" i="5"/>
  <c r="K14" i="5"/>
  <c r="N13" i="5"/>
  <c r="M13" i="5"/>
  <c r="L13" i="5"/>
  <c r="K13" i="5"/>
  <c r="N12" i="5"/>
  <c r="M12" i="5"/>
  <c r="L12" i="5"/>
  <c r="K12" i="5"/>
  <c r="N11" i="5"/>
  <c r="M11" i="5"/>
  <c r="L11" i="5"/>
  <c r="K11" i="5"/>
  <c r="N10" i="5"/>
  <c r="M10" i="5"/>
  <c r="L10" i="5"/>
  <c r="K10" i="5"/>
  <c r="N9" i="5"/>
  <c r="M9" i="5"/>
  <c r="L9" i="5"/>
  <c r="K9" i="5"/>
  <c r="N8" i="5"/>
  <c r="M8" i="5"/>
  <c r="L8" i="5"/>
  <c r="K8" i="5"/>
  <c r="N7" i="5"/>
  <c r="M7" i="5"/>
  <c r="L7" i="5"/>
  <c r="K7" i="5"/>
  <c r="N6" i="5"/>
  <c r="M6" i="5"/>
  <c r="L6" i="5"/>
  <c r="K6" i="5"/>
  <c r="N4" i="5"/>
  <c r="M4" i="5"/>
  <c r="L4" i="5"/>
  <c r="K4" i="5"/>
  <c r="K109" i="5" l="1"/>
</calcChain>
</file>

<file path=xl/sharedStrings.xml><?xml version="1.0" encoding="utf-8"?>
<sst xmlns="http://schemas.openxmlformats.org/spreadsheetml/2006/main" count="2178" uniqueCount="924">
  <si>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</si>
  <si>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</si>
  <si>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</si>
  <si>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</si>
  <si>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</si>
  <si>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</si>
  <si>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</si>
  <si>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</si>
  <si>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</si>
  <si>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</si>
  <si>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</si>
  <si>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</si>
  <si>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</si>
  <si>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</si>
  <si>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</si>
  <si>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</si>
  <si>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</si>
  <si>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</si>
  <si>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</si>
  <si>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</si>
  <si>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</si>
  <si>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</si>
  <si>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</si>
  <si>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</si>
  <si>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</si>
  <si>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</si>
  <si>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</si>
  <si>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</si>
  <si>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</si>
  <si>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</si>
  <si>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</si>
  <si>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</si>
  <si>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</si>
  <si>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</si>
  <si>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</si>
  <si>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</si>
  <si>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</si>
  <si>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</si>
  <si>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</si>
  <si>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t>Bajo protesta de decir verdad declaramos que los Estados Financieros y sus notas, son razonablemente correctos y son responsabilidad del emisor.</t>
  </si>
  <si>
    <t>MUNICIPIO DE VALLE DE SANTIAGO, GTO.
PROGRAMAS Y PROYECTOS DE INVERSIÓN
DEL 1 DE ENERO AL 31 DE DICIEMBRE DE 2017</t>
  </si>
  <si>
    <t>AB 15 NO.240</t>
  </si>
  <si>
    <t>INFRAESTRUCTURA DE EDIFICIOS</t>
  </si>
  <si>
    <t>REHABILITACION DE PREDIO PARA OFICINAS ADMINISTRATIVAS PARA PRESIDENCIA MUNICIPAL</t>
  </si>
  <si>
    <t>DIRECCION DE OBRAS PUBLICAS</t>
  </si>
  <si>
    <t>APORTACIONES BENEFICIARIOS 17 NO.510</t>
  </si>
  <si>
    <t xml:space="preserve">ELECTRIFICACION </t>
  </si>
  <si>
    <t xml:space="preserve">AMPLIACION DE LINEA Y RED DE DISTRIBUCION ELECTRICA EN LA CALLE GUANAJUATO, SOL. SOLIDARIDAD </t>
  </si>
  <si>
    <t xml:space="preserve">DIRECCION DE OBRAS PUBLICAS </t>
  </si>
  <si>
    <t>BORDERIAS 2016</t>
  </si>
  <si>
    <t>AGRICOLA</t>
  </si>
  <si>
    <t>CONSTRUCCION, AMPLIACION Y REHABILITACION DE BORDOS DE CAPTACION DE AGUA PLUVIAL EN VARIAS LOCALIDADES DEL MUNICIPIO DE VALLE DE SANTIAGO, GTO</t>
  </si>
  <si>
    <t>CEA</t>
  </si>
  <si>
    <t xml:space="preserve">AGUA POTABLE </t>
  </si>
  <si>
    <t>SUMINISTRO E INSTALACIÓN DE EQUIPO DE TELEMETRIA Y CONTROL EN EL SISTEMA DE AGUA POTABLE EN EL POZO NO. 02 CENTRO</t>
  </si>
  <si>
    <t>SUMINISTRO E INSTALACION  DE EQUIPO DE TELEMETRIA Y CONTROL EN EL SISTEMA DE AGUA POTABLE EN EL POZO NO. 03 SEGURO SOCIAL</t>
  </si>
  <si>
    <t>SUMINISTRO E INSTALACION  DE EQUIPO DE TELEMETRIA Y CONTROL EN EL SISTEMA DE AGUA POTABLE EN EL POZO NO. 10 DEMOCRACIA</t>
  </si>
  <si>
    <t>SUMINISTRO E INSTALACION  DE EQUIPO DE TELEMETRIA Y CONTROL EN EL SISTEMA DE AGUA POTABLE EN EL POZO NO. 12 NIÑOS HEROES</t>
  </si>
  <si>
    <t>CONSTRUCCIÓN DE TANQUE ELEVADO EN LA LOCALIDAD DE HOYA DE CINTORA DE ARRIBA</t>
  </si>
  <si>
    <t>ELECTRIFICACION Y EQUIPAMIENTO DE POZO EN LA LOCALIDAD DEL CHICAMITO, MPIO. DE VALLE DE SANTIAGO, GTO.</t>
  </si>
  <si>
    <t>SECTORIZACION Y LÍNEA DE CONDUCCION EN ZONA ZAP PRIMERA ETAPA</t>
  </si>
  <si>
    <t>TELEMETRIAS EN POZO NO. 2, BULEVAR REVOLUCION</t>
  </si>
  <si>
    <t>TELEMETRIAS EN POZO NO. 10 DEMOCRACIA</t>
  </si>
  <si>
    <t>TELEMETRIAS EN POZO NO. 12, NIÑOS HEROES</t>
  </si>
  <si>
    <t>TELEMETRIAS EN POZO NO. 3 SEGURO SOCIAL</t>
  </si>
  <si>
    <t xml:space="preserve">DRENAJE </t>
  </si>
  <si>
    <t>PLANTA DE TRATAMIENTO DE AGUAS RESIDUALES PARA LAS LOCALIDADES DE NORIA DE MOSQUEDA Y SANTA BARBARA</t>
  </si>
  <si>
    <t>CEA NO.556</t>
  </si>
  <si>
    <t>CONSTRUCCION DE PLANTA DE TRATAMIENTO DE AGUAS RESIDUALES</t>
  </si>
  <si>
    <t>CECYTEG</t>
  </si>
  <si>
    <t>EDUCACION</t>
  </si>
  <si>
    <t>CONSTRUCCIÓN DE CASETA DE VIGILANCIA EN CECYTEG</t>
  </si>
  <si>
    <t xml:space="preserve">URBANIZACION </t>
  </si>
  <si>
    <t>CONSTRUCCION DE CANCHA DE USOS MULTIPLES EN EL CECYTEG</t>
  </si>
  <si>
    <t>CFE</t>
  </si>
  <si>
    <t>ELECTRIFICACION</t>
  </si>
  <si>
    <t>AMPLIACION DE RED DE DISTRIBUCION DE ENERGIA ELÉCTRICA PARA BENEFICIAR A LAS CALLES BENITO Juárez, JOSEFA ORTIZ, PINO SUAREZ, SEGUNDA SECCION, PROL. ZAPATA SEGUNDA SECCION, LAZARO CARDENAS SEGUNDA SECCION, ZARAGOZA SEGUNDA SECCION, EMILIANO ZAPATA SEGUNDA SECCION Y VENUSTIANO CARRANZA DE LA LOCALIDAD DE SAN JERONIMO DE ARACEO DEL MUNICIPIO DE VALLE DE SANTIAGO, GTO.</t>
  </si>
  <si>
    <t>CENTRO DE SALUD</t>
  </si>
  <si>
    <t>SALUD</t>
  </si>
  <si>
    <t>CONSTRUCCIÓN DE UNIDAD MEDICA DE ATENCION PRIORITARIA A LA SALUD (UMAPS)</t>
  </si>
  <si>
    <t>CODE</t>
  </si>
  <si>
    <t>REHABILITACION DE LA ALBERCA Y CHAPOTEADERO DE LA DEPORTIVA. PRIMERA ETAPA</t>
  </si>
  <si>
    <t>CODE 16 NO.286</t>
  </si>
  <si>
    <t>INFRAESTRUCTURA DEPORTIVA</t>
  </si>
  <si>
    <t>CONSTRUCCION DE UNIDAD DEPORTIVA, (SEGUNDA ETAPA EN LE MUNICIPIO DE VALLE DE SANTIAGO, GTO</t>
  </si>
  <si>
    <t>CODE 17 NO.379</t>
  </si>
  <si>
    <t>CONSTRUCCIÓN DE GIMNASIO AL AIRE LIBRE EN ALAMEDA</t>
  </si>
  <si>
    <t>CODE 17 NO.380</t>
  </si>
  <si>
    <t>CONSTRUCCIÓN DE GIMNASIO AL AIRE LIBRE EN UNIDAD DEPORTIVA</t>
  </si>
  <si>
    <t>CODE 17 NO.407</t>
  </si>
  <si>
    <t xml:space="preserve">INFRAESTRUCTURA </t>
  </si>
  <si>
    <t>REHABILITACION DE ALBERCA Y CHAPOTEADERO EN LA UNIDAD DEPORTIVA</t>
  </si>
  <si>
    <t>CONADE</t>
  </si>
  <si>
    <t>CONSTRUCCIÓN DE EDIFICIO DE USOS MULTIPLES EN CONJUNTO DEPORTIVO SOLIDARIDAD</t>
  </si>
  <si>
    <t>CONSTRUCCIÓN DE CANCHA DE FUTBOL 7 EN CONJUNTO DEPORTIVO SOLIDARIDAD</t>
  </si>
  <si>
    <t>CONSTRUCCIÓN DE TROTA PISTA DE PASTO SINTETICO EN CONJUNTO DEPORTIVO SOLIDARIDAD</t>
  </si>
  <si>
    <t>CONSTRUCCIÓN DE GRADA DE ACERO EN CONJUNTO DEPORTIVO SOLIDARIDAD</t>
  </si>
  <si>
    <t>CONSTRUCCIÓN DE ÁREA DE PALAPAS EN CONJUNTO DEPORTIVO SOLIDARIDAD</t>
  </si>
  <si>
    <t>CONSTRUCCIÓN DE ÁREA DE JUEGOS INFANTILES EN CONJUNTO DEPORTIVO SOLIDARIDAD</t>
  </si>
  <si>
    <t>CONSTRUCCIÓN DE GIMNASIO AL AIRE LIBRE EN CONJUNTO DEPORTIVO SOLIDARIDAD</t>
  </si>
  <si>
    <t>REHABILITACIÓN DE MALLA CICLONICA EN CONJUNTO DEPORTIVO SOLIDARIDAD</t>
  </si>
  <si>
    <t>CONADE NO.029</t>
  </si>
  <si>
    <t>CONSTRUCCION DE UNIDAD DEPORTIVA, EN LE MUNICIPIO DE VALLE DE SANTIAGO, GTO</t>
  </si>
  <si>
    <t>CONADE NO.051</t>
  </si>
  <si>
    <t>SUPERVISION EXTERNA DE LA CONSTRUCCION DE LA UNIDAD DEPORTIVA EN VALLE DE SANTIAGO</t>
  </si>
  <si>
    <t>COVEG</t>
  </si>
  <si>
    <t>MEJORAMIENTO DE VIVIENDA</t>
  </si>
  <si>
    <t>PROGRAMA PINTA TU ENTORNO</t>
  </si>
  <si>
    <t>DEUDA</t>
  </si>
  <si>
    <t>PAVIMENTACION INTEGRAL DE LA CALLE BENITO GONZALEZ, TRAMO LUIS ORTEGA - HEROICO COLEGIO MILITAR,COL MIRAVALLE, MAS CALLE VIADUCTO, TRAMO HEROICO COLEGIO MILITAR - LIBERTAD,COL. ZAPATA MAS CALLE ABASOLO, TRAMO LIBERTAD A CALLE PRIMERO DE MAYO,COL. LINDAVISTA MAS CALLE PROLONACION ABASOLO, TRAMO PRIMERO DE MAYO A CANAL PRIMER PADRON,FRACCIONAMIENTO JARRON AZUL EN EL MUNICIPIO DE VALLE DE Santiago, GTO. (PRIMERA ETAPA)</t>
  </si>
  <si>
    <t>ENDEUDAMIENTO</t>
  </si>
  <si>
    <t>AMPLIACION Y ADECUACIÓN DE ESPACIOS DEL DIF MUNICIPAL, PARA LA OPERACIÓN DE LOS PROGRAMAS DE INCLUSION A LA VIDA (PRIMERA ETAPA)</t>
  </si>
  <si>
    <t>FISM 12 NO.423</t>
  </si>
  <si>
    <t>REHABILITACION DE DRENAJE SANITARIO EN LA CALLE ZARAGOZA DE LA COM DE L ENMARAÑADA ESTIMACION NO.04 DEL 18 AL 23 DE DICIEMBRE DEL 2017</t>
  </si>
  <si>
    <t>FAISM 13 NO.471</t>
  </si>
  <si>
    <t xml:space="preserve">DRENAJE SANITARIO </t>
  </si>
  <si>
    <t>AMPLIACION DE RED DE DRENAJE SANITARIO EN LA CALLE  5 DE MAYO EN LA COMUNIDAD DE CHICAMITO</t>
  </si>
  <si>
    <t>FISM 14 NO.078</t>
  </si>
  <si>
    <t>CONSTRUCCIÓN DE BAÑO SANITARIO CON BIODIGESTOR COLONIA NUEVA DE SAN ANTONIO DE MOGOTES, COL. PRIMAVERA, LA ARENA, POZO DE PANGUEO, ZAPOTILLO DE MOGOTES, BUENAVISTA DE PARANGUEO, EL JAGUEY</t>
  </si>
  <si>
    <t>FISM 14 NO.079</t>
  </si>
  <si>
    <t>CONSTRUCCIÓN DE BAÑO SANITARIO CON BIODIGESTOR  EL CIRCUITO, LAS FLORES, EL CHIQUEO, PLAZA VIEJA, CERRO BLANCO Y JICAMAS</t>
  </si>
  <si>
    <t>FISM 14 NO.155</t>
  </si>
  <si>
    <t>DRENAJE SANITARIO</t>
  </si>
  <si>
    <t>AMPLIACION DE RED DE DRENAJE EN LA CALLE HIDALGO ( ENTRE LA CALLE BOIVAR Y LA CALLE CEDRO ESQ. 5 DE MAYO  COL. LA LOMA</t>
  </si>
  <si>
    <t>FISM 14 NO.172</t>
  </si>
  <si>
    <t>URBANIZACIÓN</t>
  </si>
  <si>
    <t>CONSTRUCCION DE EMPEDRADO EMBOQUILLADO CON HUELLAS DE CONCRETO EN LA CALLE HIDALGO ENTRE CALLE BOLIVAR Y CALLE CEDRO ESQUINA 5 DE MAYO COLONIA LA LOMA.</t>
  </si>
  <si>
    <t>FISM 14 NO.217</t>
  </si>
  <si>
    <t>PERFORACION DE POZO PROFUNDO PARA AGUA POTABLE EN LA COMUNIDAD DE CHICAMITO, MUNICIPIO DE VALLE DE SANTIAGO, GTO</t>
  </si>
  <si>
    <t>FISM 15 NO.072</t>
  </si>
  <si>
    <t>AMPLIACION RED DE DRENAJE C. GERVACIO LAUREL</t>
  </si>
  <si>
    <t>FISM 15 NO.077</t>
  </si>
  <si>
    <t>AMPLIACION DE LIENEA DE AGUA POTABLE EN LA CALLE GERVACIO  LAUREL Y CALLE AV.  LAS FLORES  COLONIA LA SOLEDAD</t>
  </si>
  <si>
    <t>FISM 15 NO.081</t>
  </si>
  <si>
    <t>AMPLIACION DE RED DE DRENAJE EN LA CALLE PLAN DE AYALA</t>
  </si>
  <si>
    <t>FISM 15 NO.088</t>
  </si>
  <si>
    <t>AMPLIACION DE LINEA DE AGUA POTABLE  EN LA CALLE BENITO JUAREZ (ENTRE LA CALLE ROSALIO HERNANDEZ  Y CALLE FELIPE ANAGELES) COLONIA FRANCISCO VILLA</t>
  </si>
  <si>
    <t>FISM 15 NO.101</t>
  </si>
  <si>
    <t>AMPLIACION DE RED DE DRENAJE EN LA CALLE LOMA ESCONDIDA COLONIA FRANCISCO VILLA</t>
  </si>
  <si>
    <t>FAISM 15 NO.189</t>
  </si>
  <si>
    <t>OTROS PROYECTOS</t>
  </si>
  <si>
    <t>REALIZACION DE ESTUDIOS ASOCIADOS AL PROYECTO  GEOMÉTRICO DE IMAGEN URBANA EN LA CALLE REVOLUCION, TRAMO: CALLE MEXICO - ESC TELESECUNDARIA TECNICA  EN LA COLONIA LA LOMA EN EN EL MUNICIPIO DE VALLE DE SANTIAGO, GTO.</t>
  </si>
  <si>
    <t xml:space="preserve">FISM 15 NO.193 </t>
  </si>
  <si>
    <t>AMPLIACION DE RED DE DRENAJE EN LA CALLE BENITO JUAREZ (ENTRE CALLE ROSALIO HERNANDEZ Y CALLE FELIPE ANGELES) EN LA COLONIA FRANCISCO VILLA</t>
  </si>
  <si>
    <t>FISM 15 NO.202</t>
  </si>
  <si>
    <t>AMPLIACION DE VIVIENDA ( BAÑO) EN LAS COMUNIDADE:  CHIQUEO, CIRCUITO, PLAZA VIEJA, CHANGUEO, RANCHOS UNIDOS, COLONIA NUEVA DE SAN ANTNIO DE MOGOTES, MUNICIPIO DE VALLE DE SANTIAGO, GTO</t>
  </si>
  <si>
    <t>FISM 15 NO.207</t>
  </si>
  <si>
    <t>AMPLIACION DE VIVIENDA (RECAMARA) EN LAS COMUNIDADES: VILLADIEGO, DELCIAS, RANCHO VIEJO DE TORRES, CUADRILLA DE ANDARACUA, JICAMAS, CIRCUITO, PUENTE EL CARRIZO, POZO DE PARANGUEO, BUENAVISTA DE PARANGUEO, ZAPOTILLO DE MOGOTES, PLAZA VIEJA, CHANGUEO, RANCHOS UNIOS, COLONIA NUEV DE SAN ANTONIO DE MOGOTES, MUNICIPIO DE VALLE DE SANTIAGO, GTO</t>
  </si>
  <si>
    <t>FISM 15 NO.266</t>
  </si>
  <si>
    <t xml:space="preserve">PROTECCION CON ALAMBRE CONCERTINA EN BARDA PERIMETRAL EN LA ESC. PRIM EMILIANO ZAPATA EN </t>
  </si>
  <si>
    <t>FISM 15 NO.284</t>
  </si>
  <si>
    <t>AMPLIACION DE VIVIENDA (COCINA) EN LAS COMUNIDADES: VILLADIEGO, CHIQUEO, CIRCUITO, PUENTE DEL CARRIZO, PLAZA VIEJA, CHANGUEO, HOYA DE ALVAREZ, COLONIA NUEVA DE SAN ANTONIO DE MOGOTES</t>
  </si>
  <si>
    <t>FISM 15 NO.345</t>
  </si>
  <si>
    <t>CONSTRUCCION EMPEDRADO EMBOQUILLADO EN LAS CALLES DEL CERRITO PRIVADA SAN JOSE ANGELS PRIVADA FCO VILLA YPRIVADA EL CERRITO EN LA COLONIA MALPAIS</t>
  </si>
  <si>
    <t>FISM 15 NO.346</t>
  </si>
  <si>
    <t>CONSTRUCCION DE EMPEDRADO EMBOQUILLADO CON HUELLAS DE CONCRETO ENLA CALLE SOLIDARIDAD DE LA COLONIA MORELOS (AMPLIACION) MUNICIPIO DE VALLE DE SANTIAGO, GTO</t>
  </si>
  <si>
    <t>FAISM 16</t>
  </si>
  <si>
    <t>CONSTRUCCION DE RED DE DRENAJE SANITARIO EN LA CALLE PRIVADA MIGUEL HIDALGO DE LA LOCALIDAD DE CRUCITAS</t>
  </si>
  <si>
    <t>AMPLIACION DE RED DE DRENAJE SANITARIO EN LA CALLE REVOLUCION, ENTRE LAS CALLES CUAHUTEMOC Y OSCAR ARREDONDO, COLONIA LA LOMA</t>
  </si>
  <si>
    <t>REHABILITACION DE RED DE DRENAJE EN LA CALLE NIÑOS HEROES (TRAMO C. CAMINO A HOYA DE CINTORA Y C. 16 DE SEPTIEMBRE) EN LA COLONIA LA LOMA, MUNICIPIO DE VALLE DE SANTIAGO, GTO.</t>
  </si>
  <si>
    <t>AMPLIACION DE RED DE DRENAJE EN LA CALLE PINO, COLONIA LA LOMA.</t>
  </si>
  <si>
    <t>AMPLIACION DE RED DE DRENAJE EN LA CALLE BENITO JUAREZ  EN LA COMUNIDAD DE BUENAVISTA DE PARANGUEO</t>
  </si>
  <si>
    <t>ELECTRIFICACIÓN</t>
  </si>
  <si>
    <t>AMPLIACION DE LINEA Y RED DE DISTRIBUCION  ELECTRICA EN LA CALLE EL MIRADOR  DE LA COMUNIDAD EL RINCON DE PARANGUEO</t>
  </si>
  <si>
    <t>AMPLIACION DE LINEA Y RED DE DISTRIBUCION  ELECTRICA EN LA CALLE SALIDA AL ZAPOTE EN LA COMUNIDAD DE RINCON DE PARANGUEO</t>
  </si>
  <si>
    <t>AMPLIACION DE LINEA Y RED DE DISTRIBUCION  ELECTRICA EN LA CALLE 3 GUERRAS EN LA COMUNIDAD DE CERRO BLANCO</t>
  </si>
  <si>
    <t>AMPLIACION DE LINEA Y RED DE DISTRIBUCION  ELECTRICA EN LA CALLE DEMOCRACIA EN LA COMUNIDAD DE CERRO BLANCO</t>
  </si>
  <si>
    <t>AMPLIACION DE LINEA Y RED DE DISTRIBUCION  ELECTRICA EN LA CALLE VENUSTIANO CARRANZA EN LA COMUNIDAD DE RANCHITO DE PAREDONES</t>
  </si>
  <si>
    <t>CONSTRUCCION DE EMPEDRADO Y EMBOQUILLADO CON HUELLAS DE CONCRETO EN LA CALLE JUAREZ DE LA COMUNIDAD DE BUENAVISTA DE PARANGUEO (1ER. ETAPA)</t>
  </si>
  <si>
    <t>ADQUISICION Y SUMINISTRO DE MATERIALES  PARA CONSTRUCCION DE TECHO  A BASE DE LAMINA DE FIBROCEMENTO Y MATERIAL AISLANTE DE POLIESTIRENO CON MONTEN</t>
  </si>
  <si>
    <t xml:space="preserve">CONSTRUCCIÓN DE AMPLIACIÓN DE VIVIENDA (RECAMARA) </t>
  </si>
  <si>
    <t>CONSTRUCCIÓN DE BAÑO CON BIODIGESTOR</t>
  </si>
  <si>
    <t xml:space="preserve">FAISM 16 </t>
  </si>
  <si>
    <t>PROYECTO PUENTE PEATONAL VALENTIN VARELA EN LA COL. LA LOMA</t>
  </si>
  <si>
    <t>CONSTRUCCIÓN DE TANQUE ELEVADO EN LA COMUNIDAD DE LAS JÍCAMAS.</t>
  </si>
  <si>
    <t>REHALITACION DE LINEA DE AGUA POTABLE EN LA CALLE JUAN ESCUTIA (TRAMO: CALLE INDEPENDENCIA A CALLE CUAHUTEMOC) EN LA COLONIA LA LOMA.</t>
  </si>
  <si>
    <t>REHABILITACION DE RED DE AGUA POTABLE EN LA CALLE ADOLFO LOPEZ MATEOS (TRAMO: CALLE PLAN DE AYALA A CALLE VICTOR RAMIREZ GODOY), EN LA COLONIA FRANCISCO VILLA.</t>
  </si>
  <si>
    <t>REHABILITACION DE RED DE AGUA POTABLE EN LA CALLE VICTOR RAMIREZ GODOY  (TRAMO CALLE INDEPENDENCIA A CALLE CUAHUATEMOC), EN LA COLONIA FRANCISCO VILLA.</t>
  </si>
  <si>
    <t>FAISM 16 NO.0</t>
  </si>
  <si>
    <t>INFRAESTRUCTURA</t>
  </si>
  <si>
    <t>ADQUISICION Y SUMINISTRO DE MATERIALES PARA CONSTRUCCION DE TECHO A BASE DE LAMINA FIBROCEMENTO PROGRAMA IMPULSO AL DESARROLLO DEL HOGAR VERTIENTE VIVIENDA TECHO/2016</t>
  </si>
  <si>
    <t xml:space="preserve">FAISM 16 NO.218 </t>
  </si>
  <si>
    <t>REALIZACION DE ESTUDIOS ASOCIADOS AL PROYECTO DE MODERNIZACION DE LA CALLE NETZAHUALCOYOTL INCLUYE: REPOSICION DE DRENAJE SANITARIO, REHABILITACION DE AGUA POTABLE,  DISEÑO DE BANQUETA CON PISO PORFIDO PAVIMENTACION  DE CONCRETO HIDRAULICO Y 2 GIMNASIOS AL AIRE LIBRE PRIMER ETAPA</t>
  </si>
  <si>
    <t>FAISM 16 NO.222</t>
  </si>
  <si>
    <t>REALIZACION  DE ESTUDIO ASOCIADO AL PROYECTO DE PAVIMENTACION DEL CAMINO CRUCITAS  - E.C. RANCHOS UNIDOS</t>
  </si>
  <si>
    <t>FAISM 16 NO.223</t>
  </si>
  <si>
    <t>CONSTRUCCION DE 30 CUARTOS ADICIONALES EN LAS COLONIAS: LA LOMA, FRANCISCO VILLA, SAN JUAN Y RANCHOS UNIDOS, MUNICIPIO DE VALLE DE SANTIAGO GTO</t>
  </si>
  <si>
    <t>FAISM 16 NO.232</t>
  </si>
  <si>
    <t>CONSTRUCCION DE LINEA DE AGUA POTABLE EN LA CALLE GARDENIAS, COLONIA MALPAIS.</t>
  </si>
  <si>
    <t>FAISM 16 NO.233</t>
  </si>
  <si>
    <t>CONSTRUCCION DE LINEA DE AGUA POTABLE EN LA CALLE LOMA ALTA, EN LA COLONIA FRANCISCO VILLA.</t>
  </si>
  <si>
    <t>FAISM 16 NO.235</t>
  </si>
  <si>
    <t>REALIZACION DE ESTUDIOS ASOCIADOS AL PROYECTO PAVIMENTACION DE LA CALLE SOTO Y GAMA (TRAMO LIBRAMIENTO PONIENTE - CALLE COLON) EN LA COLONIA LA LOMA</t>
  </si>
  <si>
    <t>FAISM 16 NO.238</t>
  </si>
  <si>
    <t>CONSTRUCCION DE LINEA DE CONDUCCION TANQUE Y RED DE DISTRIBUCION, SAN JOSE DE ARACEO.</t>
  </si>
  <si>
    <t>FAISM 16 NO.245</t>
  </si>
  <si>
    <t>CONSTRUCCION DE EQUIPAMIENTO  Y SISTEMA DE CONTROL LOCAL POZO - TANQUE, SAN JOSE DE ARACEO.</t>
  </si>
  <si>
    <t>FAISM 16 NO.247</t>
  </si>
  <si>
    <t>CONSTRUCCION DE AMPLIACION DE VIVIENDA EN LA LOCALIDAD DE RINCON DE PARANGUEO</t>
  </si>
  <si>
    <t>FAISM 16 NO.248</t>
  </si>
  <si>
    <t>CONSTRUCCION DE AMPLIACION DE VIVIENDA EN LA LOCALIDAD LAS JICAMAS</t>
  </si>
  <si>
    <t>FAISM 16 NO.249</t>
  </si>
  <si>
    <t>REHABILITACION DE RED DE AGUA POTABLE EN LA CALLE LAZARO CARDENAS ENTRE LA CALLE INDEPENDENCIA Y LA CALLE COLON, EN LA COLONIA LA LOMA</t>
  </si>
  <si>
    <t>FAISM 16 NO.250</t>
  </si>
  <si>
    <t>REHABILITACION DE RED DE DRENAJE EN  LA CALLE LAZARO CARDENAS ENTRE LA CALLE INDEPENDENCIA Y LA CALLE COLON, EN LA COLONIA LA LOMA</t>
  </si>
  <si>
    <t>FAISM 16 NO.252</t>
  </si>
  <si>
    <t>REHABILITACION, MANTENIMIENTO Y SUSTITUCION  DEL EQUIPO DEL POZO PROFUNDO NO. 9 EN LA COLONIA MAGISTERIAL.</t>
  </si>
  <si>
    <t>FAISM 16 NO.254</t>
  </si>
  <si>
    <t xml:space="preserve">CONSTRUCCIÓN DE BAÑO CON CONEXIÓN A DRENAJE </t>
  </si>
  <si>
    <t>FAISM 16 NO.255</t>
  </si>
  <si>
    <t>CONSTRUCCIÓN DE AMPLIACIÓN DE VIVIENDA (RECAMARA)  EN ZONAS DE REZAGO SOCIAL: BUENAVISTA DE PARANGUEO, EL CIRCUITO, EL CHIQUEO,  EL JAGUEY, COLONIA NUEVA DE SAN ANTONIO DE MOGOTES, PLAZA VIEJA,  POZO DE PARANGUEO, COL. PRIMAVERA (SAN IGNACIO)</t>
  </si>
  <si>
    <t>FAISM 16 NO.256</t>
  </si>
  <si>
    <t>CONSTRUCCION DE RED DE DRENAJE SANITARIO EN LA CALLE FRANCISCO VILLA DE LA COMUNIDAD DE CRUCITAS</t>
  </si>
  <si>
    <t>FAISM 16 NO.257</t>
  </si>
  <si>
    <t>FAISM 16 NO.259</t>
  </si>
  <si>
    <t>AMPLIACION DE LINEA Y RED DE DISTRIBUCION  ELECTRICA EN LA CALLE CORREGIDORA EN LA COMUNIDAD DE MAGDALENA DE ARACEO</t>
  </si>
  <si>
    <t>FAISM 16 NO.260</t>
  </si>
  <si>
    <t>AMPLIACION DE LINEA Y RED DE DISTRIBUCION  ELECTRICA EN LA CALLE ALLENDE EN LA COMUNIDAD DE EL CIRCUITO</t>
  </si>
  <si>
    <t>FAISM 16 NO.261</t>
  </si>
  <si>
    <t>AMPLIACION DE LINEA Y RED DE DISTRIBUCION  ELECTRICA EN LA CALLE JUAREZ, ALLENDE Y AZTECA EN LA COMUNIDAD DE CHICAMITO</t>
  </si>
  <si>
    <t>FAISM 16 NO.262</t>
  </si>
  <si>
    <t>CONSTRUCCION DE SANITARIOS CON BIODIGESTOR EN ZONAS DE ATENCION PRIORITARIA (ZAP):  BUENAVISTA DE PARANGUEO, CERRO BLANCO, EL CHIQUEO,  EL JAGUEY, POZO DE PARANGUEO, ZAPOTILLO DE MOGOTES.</t>
  </si>
  <si>
    <t>FAISM 16 NO.268</t>
  </si>
  <si>
    <t>AMPLIACION DE LINEA Y RED DE DISTRIBUCION  ELECTRICA EN LA CALLE NARANJO DE LA COLONIA DE LA LOMA MUNICIPIO DE VALLE DE SANTIAGO,GTO.</t>
  </si>
  <si>
    <t>FAISM 16 NO.271</t>
  </si>
  <si>
    <t>AMPLIACION DE LINEA Y RED DE DISTRIBUCION  ELECTRICA EN LA CALLE ORQUIDEA Y TULIPAN EN LA COMUNIDAD DE SAN JOSE DE ARACEO</t>
  </si>
  <si>
    <t>FAISM 16 NO.282</t>
  </si>
  <si>
    <t>PRODIM</t>
  </si>
  <si>
    <t>ACONDICIONAMIENTO DE ESPACIOS FISICOS  EN LA DIRECCION DE OBRAS PUBLICAS Y EQUIPAMIENTO DE OFICINAS</t>
  </si>
  <si>
    <t>FAISM 16 NO.289</t>
  </si>
  <si>
    <t>AMPLIACION DE RED DE AGUA POTABLE EN LA CALLE PIPILA, ENTRE LAS CALLES COLON A LA CALLE REVOLUCION, COLONIA LA LOMA</t>
  </si>
  <si>
    <t>FAISM 16 NO.290</t>
  </si>
  <si>
    <t>FAISM 16 NO.291</t>
  </si>
  <si>
    <t>AMPLIACION DE LINEA Y RED DE DISTRUBUCION ELECTRICA EN LA CALLE SALIDA A ZAPOTE DE LA COMUNIDAD DE RINCON DE PARANGUEO</t>
  </si>
  <si>
    <t>FAISM 16 NO.296</t>
  </si>
  <si>
    <t>AMPLIACION DE LINEA Y RED DE DISTRIBUCION  ELECTRICA EN LA CALLE  TRES GUERRAS EN LA COMUNIDAD DE CERRO BLANCO</t>
  </si>
  <si>
    <t>FAISM 16 NO.298</t>
  </si>
  <si>
    <t>FAISM 16 NO.299</t>
  </si>
  <si>
    <t>FAISM 16 NO.301</t>
  </si>
  <si>
    <t>AMPLIACION DE LINEA Y RED DE DISTRIBUCION  ELECTRICA EN LA CALLE OBREGON  EN LA COMUNIDAD DE POZO DE PARANGUEO</t>
  </si>
  <si>
    <t>FAISM 16 NO.302</t>
  </si>
  <si>
    <t>REHABILITACION DE LINEA DE AGUA POTABLE EN LA CALLE JUAN ESCUTIA ( TRAMMO CALLE INDEPENDENCIA A CALLE CUAHTEMOC EN LA COLONIA LA LOMA</t>
  </si>
  <si>
    <t>FAISM 16 NO.306</t>
  </si>
  <si>
    <t>REHABILITACION DE DRENAJE SANITARIO EN LA CALLE VICTOR RAMIREZ GODOY (TRAMO CALLE INDEPENDENCIA A CALLE CUAHUTEMOC) EN LA COLONIA FRANCISCO VILLA</t>
  </si>
  <si>
    <t>FAISM 16 NO.307</t>
  </si>
  <si>
    <t>REHABILITACION DE RED DE AGUA POTABLE EN LA CALLE NIÑOS HEROES (ENTRE C. 16 DE SEPTIEMBRE -CAMINO  LA HOYA), EN LA COLONIA LA LOMA</t>
  </si>
  <si>
    <t>FAISM 16 NO.308</t>
  </si>
  <si>
    <t>REHABILITACION DE LINEA DE AGUA POTABLE EN LA CALLE TENOCHTITLAN ENTRE EL LIBRAMIENTO NEZAHUALCOYOTL Y CALLE 4 DE MARZO, COLONIA LA LOMA.</t>
  </si>
  <si>
    <t>FAISM 16 NO.309</t>
  </si>
  <si>
    <t>RED DE ALIMENTACION DE LINEA DE AGUA POTABLE ENLAS CALLES: 5 DE MAYO, C. PROLONGACION AVENIDA DEL TRABAJO  Y CALLE 16 DE SEPTIEMBRE EN LA COMUNIDAD DE BUENAVISTA DE PARANGUEO</t>
  </si>
  <si>
    <t>FAISM 16 NO.310</t>
  </si>
  <si>
    <t>AMPLIACION DE RED DE AGUA POTABLE  EN LA CALLE 16 DE SEPTIEMBRE EN LA COMUNIDAD DE BUENAVISTA DE PARANGUEO</t>
  </si>
  <si>
    <t>FAISM 16 NO.311</t>
  </si>
  <si>
    <t>REHABILITACION DE DRENAJE SANITARIO EN LA CALLE JUAN ESCUTIA (TRAMO CALLE INDEPENDENCIA A CALLE CUAHUTEMOC) EN LA COLONIA LA LOMA</t>
  </si>
  <si>
    <t>FAISM 16 NO.312</t>
  </si>
  <si>
    <t>AMPLIACION DE RED DE AGUA POTABLE EN LAS CALLES FRANCISCO GARCIA , MARGARITAS Y GUERRERO DE LA COLONIA PRIMAVERA (SAN IGNACION DE AN JOSE DE PARANGUEO</t>
  </si>
  <si>
    <t>FAISM 16 NO.313</t>
  </si>
  <si>
    <t>AMPLIACION DE RED DE DRENAJE SANITARIO EN VARIAS CALLES DE LA COMUNIDAD DE CHICAMITO</t>
  </si>
  <si>
    <t>FAISM 16 NO.314</t>
  </si>
  <si>
    <t>CONSTRUCCION DE COMEDORES ESCOLARES EN LAS LOCALIDADES DE CERRO BLANCO, EL ARMADILLO, EL CIRCUITO, POZO DE PARANGUEO Y SAN ISIDRO DE MOGOTES</t>
  </si>
  <si>
    <t>FAISM 16 NO.317</t>
  </si>
  <si>
    <t>REHABILITACION DE DRENAJE SANITARIO EN LA CALLE VICTOR RAMIREZ GODOY( TRAMO CALLE INDEPENDENCA A CALLE CUAUHTEMOC) EN LA COLONIA FRANCISCO VILLA</t>
  </si>
  <si>
    <t>FAISM 16 NO.319</t>
  </si>
  <si>
    <t xml:space="preserve">AMPLIACION DE RED DE AGUA POTABLE EN VARIAS CALLES DE LA COLONIA PRIMAVERA (SAN IGNACIO) </t>
  </si>
  <si>
    <t>FAISM 16 NO.320</t>
  </si>
  <si>
    <t>AMPLIACION DE RED DE AGUA POTABLE EN LA CALLE DEL BORDO DE LA COMUNIDAD DE CHICAMITO</t>
  </si>
  <si>
    <t>FAISM 16 NO.321</t>
  </si>
  <si>
    <t>CONSTRUCCION DE RED DE DRENAJE SANITARIO  EN CALLE CENTRAL, ENTRE LA CALLE FELIPE ANGELES  Y CALLE LIMON, COLONIA SAN JUAN</t>
  </si>
  <si>
    <t>FAISM 16 NO.322</t>
  </si>
  <si>
    <t>CONSTRUCCION DE RED DE DRENAJE SANITARIO  EN  LA CALLE LAZARO CARDENAS, ENTRE LA CALLE CENTRAL Y CALLE DE LA HOYA, COLONIA SAN JUAN</t>
  </si>
  <si>
    <t>FAISM 16 NO.323</t>
  </si>
  <si>
    <t>CONSTRUCCION DE RED DE DRENAJE SANITARIO  EN LA CALLE TINAJA, ENTRE LA CALLE DE LA HOYA Y CAMINO, COLONIA SAN JUAN</t>
  </si>
  <si>
    <t>FAISM 16 NO.324</t>
  </si>
  <si>
    <t>INSTALACION Y SUMINISTRO DE EQUIPO DE TELEMETRIA Y CONTROL EN EL SISTEMA DE AGUA POTABLE EN EL POZO NO. 9 EN LA COLONIA MAGISTERIAL.</t>
  </si>
  <si>
    <t>FAISM 16 NO.325</t>
  </si>
  <si>
    <t>INSTALACION Y SUMINISTRO DE EQUIPO DE TELEMETRIA Y CONTROL EN EL SISTEMA DE AGUA POTABLE EN EL POZO NO. 7 EN LA COLONIA FRANCISCO VILLA</t>
  </si>
  <si>
    <t>FAISM 16 NO.326</t>
  </si>
  <si>
    <t>AMPLIACION DE RED DE DISTRIBUCION DE AGUA POTABLE EN LA COMUNIDAD DE LAS JICAMAS</t>
  </si>
  <si>
    <t>FAISM 16 NO.327</t>
  </si>
  <si>
    <t>AMPLIACION DE RED DE DRENAJE , CONSTRUCCION DE REACTOR DE FLUJO ASCENDENTE, CASETA DE CONTROLES Y CERCADO PERIMETRAL</t>
  </si>
  <si>
    <t>FAISM 16 NO.328</t>
  </si>
  <si>
    <t>CONSTRUCCION DE SANITARIOS CON CONEXIÓN A DRENAJE EN ZONAS DE REZAGO SOCIAL: RANCHOS UNIDOS</t>
  </si>
  <si>
    <t>FAISM 16 NO.329</t>
  </si>
  <si>
    <t>CONSTRUCCION DE DRENAJE DE LA CALLE BENITO JUAREZ  (ENTRE LAS CALLES INDEPENDENCIA - CALLE  CENTRAL) EN LA COLONIA SAN JUAN.</t>
  </si>
  <si>
    <t>FAISM 16 NO.330</t>
  </si>
  <si>
    <t>CONSTRUCCION DE RED DE DRENAJE SANITARIO  EN  LA CALLE FELIPE ANGELES (ENTRE CALLE INDEPENDENCIA - CALLE CENTRAL) COLONIA SAN JUAN.</t>
  </si>
  <si>
    <t>FAISM 16 NO.331</t>
  </si>
  <si>
    <t>REALIZACION DE ESTUDIOS ASOCIADOS AL PROYECTO DE PAVIMENTACION  DEL CAMINO LAS JICAMAS-LOS MARTÍNEZ.</t>
  </si>
  <si>
    <t>FAISM 16 NO.332</t>
  </si>
  <si>
    <t>AMPLIACION DE RED DE DRENAJE EN LA CALLE DIAZ MIRON (TRAMO C. PRIMAVERA Y C. CAMINO A LA HOYA DE CINTORA EN LA COLONIA LA LOMA.</t>
  </si>
  <si>
    <t>FAISM 16 NO.334</t>
  </si>
  <si>
    <t>AMPLIACION DE RED DE DRENAJE EN LA CALLE 5 DE MAYO (TRAMO C. PINOS Y C. 20 DE ABRIL) EN LA COLONIA LA LOMA, MUNICIPIO DE VALLE DE SANTIAGO, GTO</t>
  </si>
  <si>
    <t>FAISM 16 NO.335</t>
  </si>
  <si>
    <t>FAISM 16 NO.337</t>
  </si>
  <si>
    <t>AMPLIACION RED DE AGUA POTABLE EN LA CALLE INDEPENDENCIA DE LA COMUNIDAD DE LAGUNILLA DE MOGOTES</t>
  </si>
  <si>
    <t>FAISM 16 NO.338</t>
  </si>
  <si>
    <t>AMPLIACION DE RED DE AGUA POTABLE EN LA CALLE PRINCIPAL (CARRETERA LAGUNILLA DE MOGOTES A CHICAMITO) EN LA COMUNIDAD DE LAGUNILLA DE MOGOTES</t>
  </si>
  <si>
    <t>FAISM 16 NO.339</t>
  </si>
  <si>
    <t>AMPLIACION RED DE AGUA POTABLE EN LA CALLE CAMINO REAL DE LA COMUNIDAD DE LAGUNILLA DE MOGOTES</t>
  </si>
  <si>
    <t>FAISM 16 NO.340</t>
  </si>
  <si>
    <t>AMPLIACION RED DE AGUA POTABLE EN LA CALLE PRIVADA 1 DE LA COMUNIDAD DE LAGUNILLA DE MOGOTES</t>
  </si>
  <si>
    <t>FAISM 16 NO.341</t>
  </si>
  <si>
    <t>AMPLIACION DE AGUA POTABLE EN LA CALLE HIDALGO (2) EN LA COMUNIDAD DE LA MAGDALENA DE ARACEO</t>
  </si>
  <si>
    <t xml:space="preserve">FAISM 16 NO.342 </t>
  </si>
  <si>
    <t>AMPLIACION DE AGUA POTABLE EN LA CALLE PRIVADA HIDALGO EN LA COMUNIDAD DE LA MAGDALENA DE ARACEO</t>
  </si>
  <si>
    <t>FAISM 16 NO.343</t>
  </si>
  <si>
    <t>AMPLIACION DE AGUA POTABLE EN LA CALLE HIDALGO (1) EN LA COMUNIDAD DE LA MAGDALENA DE ARACEO</t>
  </si>
  <si>
    <t>FAISM 16 NO.347</t>
  </si>
  <si>
    <t>CONSTRUCCION EMPEDRADO EMBOQUILLADO EN LA CELLE JUSTO SIERRA EN LA COMUNIDAD RANCHO VIEJO DE TORRES</t>
  </si>
  <si>
    <t>FAISM 16 NO.349</t>
  </si>
  <si>
    <t>AMPLIACION DE LA RED DE AGUA POTABLE EN LA CALLE VICTORIA SALIDA AL BORREGO COMUNIDAD CERRO BLANCO</t>
  </si>
  <si>
    <t>FAISM 16 NO.350</t>
  </si>
  <si>
    <t>AMPLIACION DE LA RED DE AGUA POTABLE EN LA CALLE PRIVADA 3 GUERRAS EN LA COMUNIDAD CERRO BLANCO</t>
  </si>
  <si>
    <t>FAISM 16 NO.351</t>
  </si>
  <si>
    <t>FAISM 16 NO.353</t>
  </si>
  <si>
    <t>AMPLIACION DE LINEA Y RED DE DISTRIBUCION  ELECTRICA EN LA CALLE HIDALGO EN LA COMUNIDAD DE POZO DE PARANGUEO.</t>
  </si>
  <si>
    <t>FAISM 16 NO.354</t>
  </si>
  <si>
    <t>AMPLIACION DE LA RED DE AGUA POTABLE EN LA CALLE ALLENDE COMUNIDAD EL CIRCUITO.</t>
  </si>
  <si>
    <t>FAISM 16 NO.355</t>
  </si>
  <si>
    <t>AMPLIACION DE LA RED DE AGUA POTABLE EN LA CALLE GALEANA COMUNIDAD EL CIRCUITO.</t>
  </si>
  <si>
    <t>FAISM 16 NO.357</t>
  </si>
  <si>
    <t>AMPLIACION DE RED DE DRENAJE EN LA CALLE BENITO JUAREZ EN LA COMUNIDAD DE BUENAVISTA DE PARANGUEO</t>
  </si>
  <si>
    <t>FAISM 16 NO.358</t>
  </si>
  <si>
    <t>AMPLIACION DE RED DE DISTRIBUCION ELECTRICA EN LA CALLE ALLENDE EN LA COMUNIDA DE CHICAMITO</t>
  </si>
  <si>
    <t>FAISM 16, 12 NO.449</t>
  </si>
  <si>
    <t>CONSTRUCCION DE PLANTA DE TRATAMIENTO DE AGUAS RESIDUALES EN LA COMUNIDAD DE POZO DE AROSTEGUI</t>
  </si>
  <si>
    <t>FAISM 16 NO.492</t>
  </si>
  <si>
    <t xml:space="preserve">MEJORAMIENTO DE VIVIENDA </t>
  </si>
  <si>
    <t>AMPLIACION Y TERMINACION DE OBRA DE LAS RECAMARAS EN LAS LOCALIDADES DE: VILLADIEGO, RANCHO VIEJO DE TORRES, CIRCUITO, BUENAVISTA DE PARANGUEO, ZAPOTILLO DE MOGOTES, PLAZA VIEJA</t>
  </si>
  <si>
    <t>FAISM 16 NO.493</t>
  </si>
  <si>
    <t>CONSTRUCCION RED DE DRENAJE SANITARIO EN LA CALLE PROLOGANCION INSURGENTES COLONIA 20 DE NOVIEMBRE</t>
  </si>
  <si>
    <t>FAISM 16 NO.494</t>
  </si>
  <si>
    <t>REHABILITACION DE RED DE DRENAJE SANITARIO EN LA C. OTILIO MONTAÑO, TRAMO:RAFAEL RAMIREZ-JUSTO SIERRA,  EN LA COLONIA MAGISTERIAL</t>
  </si>
  <si>
    <t xml:space="preserve">FAISM 16, ITS 16 NO.203 </t>
  </si>
  <si>
    <t>CONSTRUCCION DE CANCHA DE FUTBOL 7, BANCAS PARA JUGADORES Y GRADAS PARA 600 PERSONAS</t>
  </si>
  <si>
    <t>FAISM 16, ITS 16 NO.253</t>
  </si>
  <si>
    <t>REHABILITACION, MANTENIMIENTO Y SUSTITUCION  DE LOS EQUIPOS DE POZOS PROFUNDOS EN LA CABECERA MUNICIPAL (POZOS NO. 4 Y 7, COLONIA FRANCISCO VILLA Y LA MIRAVALLE)</t>
  </si>
  <si>
    <t>FAISM 16  ITS 16 NO.270</t>
  </si>
  <si>
    <t>AMPLIACION DE RED DE DRENAJE EN LA CALLE PIPILA (TRAMO COLON Y C. REVOLUCION) EN LA COLONIA LA LOMA, MUNICIPIO DE VALLE DE SANTIAGO, GTO.</t>
  </si>
  <si>
    <t>FAISM 16  ITS 16 NO.275</t>
  </si>
  <si>
    <t>AHORRO DE ENERGIA EN SISTEMA DE AGUA POTABLE TELEMETRÍA Y CONTROL DE LOS POZOS URBANOS (POZO 4 Y CENTRAL)</t>
  </si>
  <si>
    <t>FAISM 16  ITS 16 NO.277</t>
  </si>
  <si>
    <t>AMPLIACION DE RE DE DRENAJE EN LA CALLE REVOLUCION (TRAMO C. CUAHTEMOC Y C. INDEPENDENCIA) EN LA COLONIA LA LOMA, MUNICIPIO DE VALLE DE SANTAIGO, GTO</t>
  </si>
  <si>
    <t>FAISM 16  ITS 16 NO.295</t>
  </si>
  <si>
    <t>PAVIMENTACION DE CALLE SOTO Y GAMA TRAMO COLON NEZAHUALCOYOTL</t>
  </si>
  <si>
    <t>FAIS 17</t>
  </si>
  <si>
    <t>PLANTA DE TRATAMIENTO DE AGUAS RESIDUALES EN CAHUAGEO</t>
  </si>
  <si>
    <t>PLANTA DE TRATAMIENTO DE AGUAS RESIDUALES EN MAGDALENA DE ARACEO</t>
  </si>
  <si>
    <t>PERFORACION DE POZO EN SAN DIEGO QUIRICEO</t>
  </si>
  <si>
    <t>REHABILITACIÓN DE LA LÍNEA DE AGUA POTABLE EN COLONIA NUEVA DE QUIRICEO, EN LA LOCALIDAD DE QUIRICEO.</t>
  </si>
  <si>
    <t>REHABILITACION DE A LA RED DE AGUA POTABLE EN LA LOCALIDAD DE SABINO DE SANTA ROSA, 1ERA ETAPA.</t>
  </si>
  <si>
    <t>AMPLIACION DE RED DE DISTRIBUCION DE AGUA POTABLE EN LA CALLE CARDO TRAMO CARDO DE ABAJO - MAGUEY, COL 20 DE NOVIEMBRE</t>
  </si>
  <si>
    <t>AMPLIACION DE RED DE DISTRIBUCION DE AGUA POTABLE EN LA CALLE HIDALGO NORTE, EN LA LOCALIDAD DE LA JAULILLA</t>
  </si>
  <si>
    <t>AMPLIACION DE RED DE DISTRIBUCION DE AGUA POTABLE EN LA CALLE LA ESCONDIDA, EN LA LOCALIDAD DE BUENAVISTA DE PARANGUEO</t>
  </si>
  <si>
    <t>AMPLIACION DE RED DE DISTRIBUCION DE AGUA POTABLE EN LA CALLE FRANCISCO I MADERO, EN LA LOCALIDAD DE CRUCITAS</t>
  </si>
  <si>
    <t>AMPLIACION DE RED DE DISTRIBUCION DE AGUA POTABLE EN LA CALLE SIN NOMBRE, EN LA LOCALIDAD DE SANABRIA</t>
  </si>
  <si>
    <t>AMPLIACION DE RED DE DISTRIBUCION DE AGUA POTABLE EN LA CALLE ZARAGOZA, EN LA LOCALIDAD DE SAN ISIDRO DE MOGOTES</t>
  </si>
  <si>
    <t>AMPLIACION DE RED DE DISTRIBUCION DE AGUA POTABLE EN LA CALLE ORTEGA, EN LA LOCALIDAD DE SAN ISIDRO DE MOGOTES</t>
  </si>
  <si>
    <t>AMPLIACION DE RED DE DISTRIBUCION DE AGUA POTABLE EN LA CALLE FLORES MAGON EN LA LOCALIDAD DE RANCHO SECO DE GUANTES</t>
  </si>
  <si>
    <t>AMPLIACION DE RED DE DISTRIBUCION DE AGUA POTABLE EN LA CALLE FRANCISCO VILLA, EN LA LOCALIDAD DE GUANTES</t>
  </si>
  <si>
    <t>AMPLIACION DE RED DE DISTRIBUCION DE AGUA POTABLE EN LA CALLE NARANJO, EN LA LOCALIDAD DE LA BARQUILLA</t>
  </si>
  <si>
    <t>AMPLIACION DE RED DE DISTRIBUCION DE AGUA POTABLE EN LA CALLE ALLENDE, LOCALIDAD EL CHICAMITO</t>
  </si>
  <si>
    <t>AMPLIACION DE RED DE DISTRIBUCION DE AGUA POTABLE EN LA CALLE LINDAVISTA, LOCALIDAD EL CHICAMITO</t>
  </si>
  <si>
    <t>AMPLIACION DE RED DE DISTRIBUCION DE AGUA POTABLE EN LA CALLE MIGUEL HIDALGO, LOCALIDAD CRUCITAS</t>
  </si>
  <si>
    <t>AMPLIACION DE RED DE DISTRIBUCION DE AGUA POTABLE EN LA CALLE FRANCISCO Y MADERO, LOCALIDAD CRUCITAS</t>
  </si>
  <si>
    <t>AMPLIACION DE RED DE DISTRIBUCION DE AGUA POTABLE EN CALLE EL PITAHAYO, LOCALIDAD LAS JICAMAS</t>
  </si>
  <si>
    <t>AMPLIACION DE RED DE DISTRIBUCION DE AGUA POTABLE EN CALLE JUAREZ, LOCALIDAD LAS JICAMAS</t>
  </si>
  <si>
    <t>AMPLIACION DE RED DE DISTRIBUCION DE AGUA POTABLE EN CALLE MATAMOROS, LOCALIDAD LAS JICAMAS</t>
  </si>
  <si>
    <t>AMPLIACION DE RED DE DISTRIBUCION DE AGUA POTABLE, EN LA CALLE BUCARELI, LOCALIDAD EL PLAZA VIEJA</t>
  </si>
  <si>
    <t>AMPLIACION DE RED DE DISTRIBUCION DE AGUA POTABLE, EN LA CALLE BENITO JUAREZ, LOCALIDAD EL BUENAVISTA DE PARANGUEO</t>
  </si>
  <si>
    <t>AMPLIACION DE RED DE DISTRIBUCION DE AGUA POTABLE, EN LA CALLE SANTA FE (C. OCAMPO), LOCALIDAD DE MAGDALENA DE ARACEO</t>
  </si>
  <si>
    <t>AMPLIACION DE RED DE DISTRIBUCION DE AGUA POTABLE, EN LA CALLE MATAMOROS Y CORREGIDORA, LOCALIDAD DE MAGDALENA DE ARACEO</t>
  </si>
  <si>
    <t>AMPLIACION DE RED DE DISTRIBUCION DE AGUA POTABLE, EN LA CALLE ALAMO, TRAMO: ESQ. DEL TEMPLO - C. GERVACIO MENDOZA , LOCALIDAD DE MAGDALENA DE ARACEO</t>
  </si>
  <si>
    <t>AMPLIACION DE RED DE DRENAJE SANITARIO EN LA CALLE GERVACIO MENDOZA,  EN LA LOCALIDAD DE LA MAGDALENA</t>
  </si>
  <si>
    <t>AMPLIACION DE RED DE DRENAJE SANITARIO EN LA CALLE DEL KINDER,  EN LA LOCALIDAD DE EL TAMBOR</t>
  </si>
  <si>
    <t>AMPLIACION DE RED DE DRENAJE SANITARIO EN LA CALLE LAZARO CARDENAS,  EN LA LOCALIDAD DE QUIRICEO</t>
  </si>
  <si>
    <t>AMPLIACION DE RED DE DRENAJE SANITARIO EN LA CALLE 5 DE MAYO,  EN LA LOCALIDAD DE LAS RAICES</t>
  </si>
  <si>
    <t>CONSTRUCCIÓN DE RED DE DRENAJE SANITARIO EN LA CALLE CARDO, TRAMO MAGUEY Y DURANGO, COL. 20 DE NOVIEMBRE</t>
  </si>
  <si>
    <t>CONSTRUCCIÓN DE RED DE DRENAJE SANITARIO EN LA CALLE MAGUEY, TRAMO CARDO Y DURANGO, COL. 20 DE NOVIEMBRE</t>
  </si>
  <si>
    <t>CONSTRUCCIÓN DE RED DE DRENAJE SANITARIO EN LA C. ALAMO, TRAMO: ESQ. DEL TEMPLO - C. GERVACIO MENDOZA, EN LA LOCALIDAD DE LA MAGDALENA DE ARACEO</t>
  </si>
  <si>
    <t>CONSTRUCCIÓN DE RED DE DRENAJE SANITARIO EN LA C. MATAMOROS Y CORREGIDORA, EN LA LOCALIDAD DE LA MAGDALENA DE ARACEO</t>
  </si>
  <si>
    <t>CONSTRUCCIÓN DE RED DE DRENAJE SANITARIO EN LA C. SANTA FE (C. OCAMPO), EN LA LOCALIDAD DE LA MAGDALENA DE ARACEO</t>
  </si>
  <si>
    <t>CONSTRUCCIÓN DE RED DE DRENAJE SANITARIO EN LAS CALLES TULIPANES Y CLAVELES,  COL DEL PRADO</t>
  </si>
  <si>
    <t>CONSTRUCCIÓN DE RED DE DRENAJE SANITARIO, EN LA CALLE 5 DE MAYO, LOCALIDAD DE BUENAVISTA DE PARANGUEO</t>
  </si>
  <si>
    <t>CONSTRUCCIÓN DE RED DE DRENAJE SANITARIO EN LA CALLE LUNA, LOCALIDAD COLONIA NUEVA DE SAN ANTONIO DE MOGOTES</t>
  </si>
  <si>
    <t>CONSTRUCCIÓN DE RED DE DRENAJE SANITARIO EN LA CALLE José ALFREDO, LOCALIDAD SAN IGNACIO DE SAN José DE PARANGUEO (COLONIA PRIMAVERA)</t>
  </si>
  <si>
    <t>CONSTRUCCIÓN DE RED DE DRENAJE SANITARIO EN LA CALLE 5 DE MAYO, LOCALIDAD SAN IGNACIO DE SAN José DE PARANGUEO (COLONIA PRIMAVERA)</t>
  </si>
  <si>
    <t>CONSTRUCCIÓN DE RED DE DRENAJE SANITARIO EN LA CALLE LAS TORRES, LOCALIDAD SAN IGNACIO DE SAN José DE PARANGUEO (COLONIA PRIMAVERA)</t>
  </si>
  <si>
    <t>CONSTRUCCIÓN DE RED DE DRENAJE SANITARIO EN LA CALLE PROLONGACION AVENIDA DEL TRABAJO, LOCALIDAD BUENA VISTA DE PARANGUEO</t>
  </si>
  <si>
    <t>CONSTRUCCIÓN DE RED DE DRENAJE SANITARIO EN LA CALLE CARRANZA, LOCALIDAD BUENA VISTA DE PARANGUEO</t>
  </si>
  <si>
    <t>AMPLIACION DE RED DE DISTRIBUCION ELECTRICA EN LA CALLE PRIVADA MORELOS,  EN LA LOCALIDAD DE LA ISLA</t>
  </si>
  <si>
    <t>AMPLIACION DE RED DE DISTRIBUCION ELECTRICA EN LA GUERRERO,  EN LA LOCALIDAD DE SAN IGNACIO DE SAN JOSE PARANGUEO</t>
  </si>
  <si>
    <t>AMPLIACION DE RED ELÉCTRICA EN CALLE LAZARO CARDENAS, LOCALIDAD RANCHOS UNIDOS</t>
  </si>
  <si>
    <t>AMPLIACION DE RED ELÉCTRICA EN CALLE 20 DE NOVIEMBRE, LOCALIDAD RANCHOS UNIDOS</t>
  </si>
  <si>
    <t>AMPLIACION DE RED ELÉCTRICA EN CALLE AVENIDA DEL TRABAJO, LOCALIDAD HOYA DE CINTORA DE ARRIBA</t>
  </si>
  <si>
    <t>AMPLIACION DE LÍNEA DE DISTRIBUION ELÉCTRICA EN CALLE PRIVADA REVOLUCION, SEUNDA ETAPA, LOCALIDAD SAN IGNACIO DE SAN José DE PARANGUEO</t>
  </si>
  <si>
    <t>AMPLIACION DE LÍNEA DE DISTRIBUION ELÉCTRICA EN CALLE 5 DE MAYO, LOCALIDAD BUENA VISTA DE PARANGUEO</t>
  </si>
  <si>
    <t>AMPLIACION DE LÍNEA DE DISTRIBUION ELÉCTRICA EN CALLE BENITO JUAREZ, LOCALIDAD BUENA VISTA DE PARANGUEO</t>
  </si>
  <si>
    <t>CONSTRUCCIÓN DE RED DE DRENAJE EN LA CALLE ZAPATA, DE LA LOCALIDAD DE LAS JICAMAS EN EL MUNICIPIO DE VALLE DE SANTIAGO, GTO.</t>
  </si>
  <si>
    <t>CONSTRUCCIÓN DE RED DE DRENAJE EN LA CALLE JUAREZ, DE LA LOCALIDAD DE LAS JICAMAS EN EL MUNICIPIO DE VALLE DE SANTIAGO, GTO.</t>
  </si>
  <si>
    <t>CONSTRUCCIÓN DE RED DE DRENAJE EN LA CALLE ZARAGOZA, DE LA LOCALIDAD DE LAS JICAMAS EN EL MUNICIPIO DE VALLE DE SANTIAGO, GTO.</t>
  </si>
  <si>
    <t>CONSTRUCCIÓN DE RED DE DRENAJE EN LA CALLE 2 DE FEBRERO EN LA COL LUIS DONALDO COLOSIO ,MUNICIPIO DE VALLE DE SANTIAGO, GTO.</t>
  </si>
  <si>
    <t xml:space="preserve">FAISM 17 NO.370 </t>
  </si>
  <si>
    <t>GASTOS INDIRECTOS</t>
  </si>
  <si>
    <t>PROYECTO TANQUE ELEVADO EN LAS JICAMAS</t>
  </si>
  <si>
    <t>FAISM 17 NO.371</t>
  </si>
  <si>
    <t>PROYECTO DE AMPLIACION DE DRENAJE SANITARIO EN LA CALLE BERNAL DIAZ, EN LA LOCALIDAD DE LA MAGDALENA DE ARACEO</t>
  </si>
  <si>
    <t xml:space="preserve">FAISM 17 NO.372 </t>
  </si>
  <si>
    <t>PROYECTO DE AMPLIACION DE DRENAJE SANITARIO EN LA CALLE ARGENTINA, EN LA LOCALIDAD DE LA MAGDALENA DE ARACEO</t>
  </si>
  <si>
    <t>FAISM 17 NO.373</t>
  </si>
  <si>
    <t>PROYECTO DE AMPLIACION DE RED DE AGUA POTABLE EN LA CALLE ALLENDE, LOCALIDAD DE LA MAGDALENA DE ARACEO</t>
  </si>
  <si>
    <t xml:space="preserve">FAISM 17 NO.374 </t>
  </si>
  <si>
    <t>PROYECTO DE AMPLIACION DE RED DE AGUA POTABLE Y AMPLIACION DE RED DE DRENAJE SANITARIO EN LA CALLE EMILIANO ZAPATA, ENTRE REVOLUCION Y CALLE INDEPENDENCIA, COLONIA LA LOMA</t>
  </si>
  <si>
    <t xml:space="preserve">FAISM 17 NO.375 </t>
  </si>
  <si>
    <t>PROYECTO DE AMPLIACION DE RED DE DRENAJE SANITARIO EN LA CALLE RODOLFO FIERRO, MANUEL CHAO Y NARANJO, COLO. FRANCISCO VILLA</t>
  </si>
  <si>
    <t>FAISM 17 NO.377</t>
  </si>
  <si>
    <t>PROYECTO DE PAVIMENTACIÓN DE LA CALLE VASCO DE QUIROGA ENTRE NEZAHUALCOYOTL Y OBREGON</t>
  </si>
  <si>
    <t>FAISM 17 NO.381</t>
  </si>
  <si>
    <t>PROYECTO DE AMPLIACION DE DRENAJE SANITARIO EN LA CALLE HIDALGO, EN LA LOCALIDAD DE LA MAGDALENA DE ARACEO</t>
  </si>
  <si>
    <t>FAISM 17 NO.384</t>
  </si>
  <si>
    <t>PAVIMENTACION DE LA CALLE JUAN ESCUTIA, TRAMO CALLE CUAHUTEMOC - INDEPENDENCIA, COL. LA LOMA</t>
  </si>
  <si>
    <t>FAISM 17 NO.385</t>
  </si>
  <si>
    <t>PAVIMENTACION DE LA CALLE VICTOR RAMIREZ GODOY, TRAMO CALLE 4 DE MARZO - CUAHUTEMOC, COL. LA LOMA</t>
  </si>
  <si>
    <t>FAISM 17 NO.386</t>
  </si>
  <si>
    <t>PAVIMENTACION DE LA CALLE LAZARO CARDENAS TRAMO CALLE INDEPENDENCIA- CALLE COON EN LA COLONIA LA LOMA</t>
  </si>
  <si>
    <t>FAISM 17 NO.387</t>
  </si>
  <si>
    <t xml:space="preserve">AMPLIACION DE RED DE DRENAJE SANITARIO EN LAS CALLES RODOLFO FIERRO, MAUEL CHAO Y  NARANJO </t>
  </si>
  <si>
    <t>FAISM 17 NO.388</t>
  </si>
  <si>
    <t>CONSTRUCCIÓN DE RED DE DRENAJE SANITARIO EN LA CALLE SOLIDARIDAD, TRAMO JUSTO SIERRA A 12 DE DICIEMBRE, COL. LAGUNILLA DE MALPAIS</t>
  </si>
  <si>
    <t xml:space="preserve">FAISM 17 NO.392 </t>
  </si>
  <si>
    <t>PROYECTO DE PAVIMENTACION DE LA CALLE JUAN ESCUTIA, TRAMO CALLE CUAHUTEMOC - INDEPENDENCIA, COL. LA LOMA</t>
  </si>
  <si>
    <t xml:space="preserve">FAISM 17 NO.393 </t>
  </si>
  <si>
    <t>PROYECTO DE PAVIMENTACION DE LA CALLE VICTOR RAMIREZ GODOY, TRAMO CALLE 4 DE MARZO - CUAHUTEMOC, COL. LA LOMA</t>
  </si>
  <si>
    <t>FAISM 17 NO.395</t>
  </si>
  <si>
    <t>AMPLIACION DE LINEA DE DISTRIBUCION EN LA CALLE PRIVADA REVOLUCION SEGUNDA ETAPA LOCALIDAD SAN IGNACIO DE SAN JOSE PARANGUEO</t>
  </si>
  <si>
    <t>FAISM 17 NO.396</t>
  </si>
  <si>
    <t>AMPLIACION DE RED ELECTRICA EN CALLE VENUSTIANO CARRANZA, LOCALIDAD RANCHOS UNIDOS</t>
  </si>
  <si>
    <t>FAISM 17 NO.397</t>
  </si>
  <si>
    <t>AMPLIACION DE RED DE DISTRIBUCION ELÉCTRICA EN LAS CALLES GUANAJUATO, QUERETARO (TRAMO 1) Y JALISCO EN LA COLONIA SANTIAGO UCOC</t>
  </si>
  <si>
    <t>FAISM 17 NO.398</t>
  </si>
  <si>
    <t xml:space="preserve">AMPLIACION DE RED DE DISTRIBUCION ELÉCTRICA EN LA CALLE DEL LAS PALMAS, TRAMO DONDE TERMINA EL BULEVAR HASTA FINAL DE CALLE, COL. SANTIAGO UCOC </t>
  </si>
  <si>
    <t>FAISM 17 NO.389</t>
  </si>
  <si>
    <t>PROYECTO DE CAMINO JICAMAS EL PILAR</t>
  </si>
  <si>
    <t>FAISM 17 NO.399</t>
  </si>
  <si>
    <t>REHABILITACION DE A LA RED DE AGUA POTABLE EN LA LOCALIDAD DE SABINO DE SANTA ROSA, 1ERA ETAPA</t>
  </si>
  <si>
    <t>FAISM 17 NO.401</t>
  </si>
  <si>
    <t>AMPLIACION DE RED DE DRENAJE SANTIARIO EN LA CALLE LAZARO CARDENAS, EN LA LOCALIDAD DE QUIRICEO</t>
  </si>
  <si>
    <t>FAISM 17 NO.405</t>
  </si>
  <si>
    <t>PROYECTO  DE PAVIMENTACION DE LA CALLE INDEPNENDENCIA, TRAMO CALLA LA PAZ - CALLE JOSEFA ORTIZ DE DOMINGUEZ, COL LA LOMA</t>
  </si>
  <si>
    <t>FAISM 17 NO.406</t>
  </si>
  <si>
    <t>CONSTRUCCION DE RED DE DRENAJE SANITARIO EN LA CALLE 5 DE MAYO , LOCALIDAD SAN IGNACIO DE SAN JOSE DE PARANGUEO (COLONIA PRIMAVERA)</t>
  </si>
  <si>
    <t>FAISM 17 ITS NO.408</t>
  </si>
  <si>
    <t>CONSTRUCCIÓN DE COMEDOR COMUNITARIO EN ESCUELA 21 DE MARZO, COL. LA LOMA</t>
  </si>
  <si>
    <t>FAISM 17 NO.417</t>
  </si>
  <si>
    <t>PAVIMENTACIÓN DE LA CALLE VASCO DE QUIROGA ENTRE NEZAHUALCOYOTL Y OBREGON, RED DE DISTRIBUCION DE AGUA POTABLE EN LA CALLE VASCO DE QUIROGA ENTRE NEZAHUALCOYOTL  Y OBREGON, AMPLIACION DE RED DE DRENAJE SANITARIO DE LA CALLE VASCO DE QUIROGA Y ALVARO OBREGON</t>
  </si>
  <si>
    <t>FAISM 17 NO.420</t>
  </si>
  <si>
    <t>AMPLIACION DE RED DE DISTRIBUCION DE AGUA POTABLE EN LA CALLE LINDAVISTA LOCALIDAD EL CHICAMITO</t>
  </si>
  <si>
    <t>FAISM 17 NO.421</t>
  </si>
  <si>
    <t>AMPLIACION DE RED DE DISTRIBUCION DE AGUA POTABLE EN LA CALLE FRANCISCO I MADERO, LOCALIDAD DE CRUSITAS</t>
  </si>
  <si>
    <t>FAISM 17 NO.422</t>
  </si>
  <si>
    <t>FAISM 17 NO.424 CEA</t>
  </si>
  <si>
    <t>PERFORACION DE POZO EN LA LOCALIDAD DE LOS MARTINEZ</t>
  </si>
  <si>
    <t>FAISM 17 NO.425</t>
  </si>
  <si>
    <t>CONSTRUCCION DE RED DE DRENAJE EN LA CALLE 2 DE FEBRERO EN LA COL. LUIS DONALDO COLOSIO</t>
  </si>
  <si>
    <t>FAISM 17 NO.426</t>
  </si>
  <si>
    <t>CONSTRUCCION DE RED DE DRENAJE SANITARIO EN LAS CALLES TULIPANES Y CLAVELES, COL. DEL PRADO</t>
  </si>
  <si>
    <t>FAISM 17 NO.427</t>
  </si>
  <si>
    <t>CONSTRUCCION DE RED DE DRENAJE SANITARIO EN LA CALLE MAGUEY, TRAMO CARDO Y DURANGO, COL. 20 DE NOVIEMBRE</t>
  </si>
  <si>
    <t>FAISM 17 NO.433</t>
  </si>
  <si>
    <t>CONSTRUCION DE CUARTO  PARA BANO CON CONEXIÓN A DRENAJE EN LA COMUNIDAD DE CHANGUEO</t>
  </si>
  <si>
    <t>FAISM 17 NO.443</t>
  </si>
  <si>
    <t>AMPLIACION DE RED ELECTRICA EN CALLE AVENIDA DEL TRABAJO, LOCALIDAD HOYA DE CINTORA DE ARRIBA</t>
  </si>
  <si>
    <t>FAISM 17 NO.447</t>
  </si>
  <si>
    <t>PROYECTOS EJECUTIVO DE CARRILES DE DESACELERACION Y ACELERACION EN LOCALIDAD MAGDALENA DE ARACEO</t>
  </si>
  <si>
    <t>FAISM 17 NO.448</t>
  </si>
  <si>
    <t>FAISM 17 NO.450</t>
  </si>
  <si>
    <t>AMPLIACION DE LINEA Y RED DE DISTRIBUCION ELECTRICA EN LAS CALLE NIÑOS HEROES EN LA COLONIA SANTIAGO UCOC, MUNICIPIO DE VALLE DE SANTIAGO</t>
  </si>
  <si>
    <t>FAISM 17 NO.451</t>
  </si>
  <si>
    <t>PROYECTO DE RED DE AGUA POTABLE Y DRENAJE SANITARIO EN LA CALLE VASCO DE QUIROGA, ENTRE NETZAHUALCOYOTL Y OBREGON</t>
  </si>
  <si>
    <t>FAISM 17 NO.452</t>
  </si>
  <si>
    <t>PROYECTO DE RED DE AGUA POTABLE Y DRENAJE SANITARIO EN LA CALLE JOSEFA ORTIZ DE DOMINGUEZ, ENTRE COLON E INDEPENDENCIA</t>
  </si>
  <si>
    <t>FAISM 17 NO.456</t>
  </si>
  <si>
    <t xml:space="preserve">AMPLIACION DE RED ELECTRICA EN CALLE PRIVADA LA LOMA, LOCALIDAD RANCHOS UNIDOS </t>
  </si>
  <si>
    <t>FAISM 17 NO.457</t>
  </si>
  <si>
    <t>AMPLIACION DE LINEA DE DISTRIBUCION ELECTRICA EN CALLE BENTIO JUAREZ, LOCALIDAD BUENA VISTA DE PARANGUEO</t>
  </si>
  <si>
    <t>FAISM 17 NO.458</t>
  </si>
  <si>
    <t>AMPLIACION DE RED DE DISTRIBUCION DE AGUA POTABLE EN LA CALLE ALVARO OBREGON, EN LA LOCALIDAD DE BOTIJA</t>
  </si>
  <si>
    <t>FAISM 17 NO.466</t>
  </si>
  <si>
    <t xml:space="preserve">PROYECTO EJECUTIVO </t>
  </si>
  <si>
    <t>PROYECTO DE CALLE SANTA FE, TRAMO CARRETERA - UMAPS, LOCALIDAD MAGDALENA DE ARACEO</t>
  </si>
  <si>
    <t>FAISM 17 NO.472</t>
  </si>
  <si>
    <t>AMPLIACION DE RED DE DISTRIBUCION DE AGUA POTABLE EN LA CALLE PRIVADA CARRANZA, EN LA LOCALIDAD DE SANABRIA</t>
  </si>
  <si>
    <t>FAISM 17 NO.477</t>
  </si>
  <si>
    <t>REHABILITACION DE RED DE DRENAJE SANITARIO EN LA CALLE LAZARO CARDENAS, EN LA LOCALIDAD DE EL TAMBOR</t>
  </si>
  <si>
    <t>FAISM 17 NO.480</t>
  </si>
  <si>
    <t>AMPLIACION DE RED DE DRENAJE SANITARIO DESDE RED EXISTENTE AL TERRENO PARA PTAR EN MAGDALENA DE ARACEO</t>
  </si>
  <si>
    <t>FAISM 17 NO.482</t>
  </si>
  <si>
    <t>FAISM 17 NO.483</t>
  </si>
  <si>
    <t>FAISM 17 NO.484</t>
  </si>
  <si>
    <t>AMPLIACION DE RED DE DISTRIBUCION DE AGUA POTABLE EN LA CALLE OBREGON, EN LA LOCALIDAD DE TINAJA DE GARCIA</t>
  </si>
  <si>
    <t>FAISM 17 NO.488</t>
  </si>
  <si>
    <t>FAISM 17 NO.490</t>
  </si>
  <si>
    <t>REHABILITACION DE RED DE DRENAJE SANITARIO EN LA C. VALENTIN GOMEZ FARIAS, TRAMO:GABINO BARREDA-JUSTO SIERRA,  EN LA COLONIA MAGISTERIAL</t>
  </si>
  <si>
    <t>FAISM 17 NO.491</t>
  </si>
  <si>
    <t>CONSTRUCCION DE COMEDOR ESCOLAR EN LA ESCUELA PRIMARIA DE RINCON DE PARANGUEO</t>
  </si>
  <si>
    <t>FAISM 17 NO.499</t>
  </si>
  <si>
    <t>CONSTRUCCIÓN DE RED DE DRENAJE SANITARIO EN LA CALLE CIRILO BARRON, LOCALIDAD COLONIA NUEVA DE SAN ANTONIO DE MOGOTES</t>
  </si>
  <si>
    <t>FAISM 17 NO.501</t>
  </si>
  <si>
    <t>FAISM 17 NO.502</t>
  </si>
  <si>
    <t>FAISM 17 NO.503</t>
  </si>
  <si>
    <t>FAISM 17 NO.511</t>
  </si>
  <si>
    <t>FAISM 17 NO.512</t>
  </si>
  <si>
    <t>FAISM 17 NO.513</t>
  </si>
  <si>
    <t>FAISM 17 NO.514</t>
  </si>
  <si>
    <t>FAISM 17 NO.515</t>
  </si>
  <si>
    <t>AMPLIACION DE RED DE DISTRIBUCION DE AGUA POTABLE EN LA CALLE FRANCISCO VILLA, LOCALIDAD CRUCITAS</t>
  </si>
  <si>
    <t>FAISM 17 NO.521</t>
  </si>
  <si>
    <t>FAISM 17 NO.522</t>
  </si>
  <si>
    <t>AMPLIACION DE RED DE DRENAJE SANITARIO EN LA C. PRIVADA CIRUELO,  EN LA COLONIA 20 DE NOVIEMBRE</t>
  </si>
  <si>
    <t>FAISM 17 NO.523</t>
  </si>
  <si>
    <t>AMPLIACION DE RED DE DRENAJE SANITARIO EN LA C. PRIVADA AGUASCALIENTES,  EN LA COLONIA 20 DE NOVIEMBRE</t>
  </si>
  <si>
    <t>FAISM 17 NO.524</t>
  </si>
  <si>
    <t>FAISM 17 NO.525</t>
  </si>
  <si>
    <t>PAVIMENTACION DE LA CALLE HIDALGO TRAMO CALLE INDEPENDENCIA - JOSEFA ORTIZ DE DOMINGUEZ, COL. LA LOMA</t>
  </si>
  <si>
    <t>FAISM 17 NO.528</t>
  </si>
  <si>
    <t>AMPLIACION DE RED DE DRENAJE SANITARIO EN VARIAS CALLES DE LA LOCALIDAD DE CAHUAGEO</t>
  </si>
  <si>
    <t>FAISM 17 NO.529</t>
  </si>
  <si>
    <t>CONSTRUCCION DE LINEA DE ALIMENTACION DE AGUA POTABLE EN LA ZONA NORTE DE LA COLONIA LA LOMA</t>
  </si>
  <si>
    <t>FAISM 17 NO.530</t>
  </si>
  <si>
    <t>CONSTRUCCION DE LINEA DE ALIMENTACION DE AGUA POTABLE EN LA ZONA SUR DE LA COLONIA LA LOMA</t>
  </si>
  <si>
    <t>FAISM 17 NO.531</t>
  </si>
  <si>
    <t>AMPLIACION DE RED DE DRENAJE SANITARIO EN LA CALLE COYOTE EN LA COMUNIDAD DE JICAMAS</t>
  </si>
  <si>
    <t>FAISM 17 NO.532</t>
  </si>
  <si>
    <t>REHABILITACION DE RED DE AGUA POTABLE EN LA CALLE NETZAHUALCOYOTL, TRAMO PLAN DE AYALA-AV. VALLE DE SANTIAGO, COL. LA LOMA</t>
  </si>
  <si>
    <t>FAISM 17 NO.533</t>
  </si>
  <si>
    <t>AMPLIACION DE RED DE DRENAJE SANITARIO EN LA CALLE NETZAHUALCOYOTL, TRAMO PLAN DE AYALA-AV. VALLE DE SANTIAGO, COL. LA LOMA</t>
  </si>
  <si>
    <t>FAISM 17 NO.534</t>
  </si>
  <si>
    <t>AMPLIACION DE RED DE DRENAJE SANITARIO EN LA CALLE DEL SOL EN LA COLONIA MALPAIS</t>
  </si>
  <si>
    <t>FAISM 17 NO.535</t>
  </si>
  <si>
    <t>AMPLIACION DE RED DE DRENAJE SANITARIO EN LA CALLE CENTRAL EN LA LOCALIDAD DE CHICAMITO</t>
  </si>
  <si>
    <t>FAISM 17 NO.536</t>
  </si>
  <si>
    <t>AMPLIACION DE RED DE DRENAJE SANITARIO EN LA CALLE GARDENIAS EN LA COLONIA DEL PRADO</t>
  </si>
  <si>
    <t>FAISM 17 NO.537</t>
  </si>
  <si>
    <t>CONSTRUCCION DE RED DE DRENAJE SANITARIO EN RINCON DE PARANGUEO</t>
  </si>
  <si>
    <t>FAISM 17 NO.538</t>
  </si>
  <si>
    <t>AMPLIACION DE RED DE DRENAJE SANITARIO EN LA CALLE JUAREZ EN LA LOCALIDAD DE CHICAMITO</t>
  </si>
  <si>
    <t>FAISM 17 NO.539</t>
  </si>
  <si>
    <t>CONSTRUCCION DE AMPLIACION DE VIVIENDA (RECAMARA) EN ZONA ZAP</t>
  </si>
  <si>
    <t>FAISM 17 NO.540</t>
  </si>
  <si>
    <t>CONSTRUCCION DE AMPLIACION DE VIVIENDA (RECAMARA) EN LOCALIDADES DE ALTO Y MEDIO REZAGO SOCIAL</t>
  </si>
  <si>
    <t>FAISM 17 NO.541</t>
  </si>
  <si>
    <t>CONSTRUCCION DE AMPLIACION DE VIVIENDA (RECAMARA) EN LOCALIDADES DE POBREZA EXTREMA</t>
  </si>
  <si>
    <t>FAISM 17 NO.542</t>
  </si>
  <si>
    <t>CONSTRUCCION DE BAÑOS CON CONEXIÓN A DRENAJE EN LAS LOCALIDADES DE CHANGUEO Y RANCHOS UNIDOS</t>
  </si>
  <si>
    <t>FAISM 17 NO.543</t>
  </si>
  <si>
    <t>MEJORAMIENTO DE BAÑOS CON BIODIGESTOR EN VARIAS LOCALIDADES DEL MUNICIPIO (ZONA DE REZAGO SOCIAL)</t>
  </si>
  <si>
    <t>FAISM 17 NO.544</t>
  </si>
  <si>
    <t>AMPLIACION DE RED DE DRENAJE SANITARIO EN LA CALLE SAN PEDRO ENTRE MAGUEY Y DURANGO</t>
  </si>
  <si>
    <t>FAISM 17 NO.545</t>
  </si>
  <si>
    <t>AMPLIACION DE RED DE DISTRIBUCION ELECTRICA EN LA CALLE JOSE ALFREDO EN LA LOCALIDAD DE SAN IGNACIO DE SAN JOSE PARANGUEO</t>
  </si>
  <si>
    <t>FAISM 17 NO.546</t>
  </si>
  <si>
    <t>REHABILITACION DE RED DE DRENAJE SANITARIO EN LA CALLE ADOLFO LOPEZ MATEOS</t>
  </si>
  <si>
    <t>FAISM 17 NO.547</t>
  </si>
  <si>
    <t>AMPLIACION DE RED DE DISTRIBUCION ELECTRICA EN LA CALLE PRIVADA MORELOS, ELA LOCALIDAD DE LA ISLA</t>
  </si>
  <si>
    <t>FAISM 17 NO.548</t>
  </si>
  <si>
    <t>AMPLIACION DE RED DE DISTRIBUCION DE AGUA POABLE EN LA CALLE FRANCISCO VILLA, EN LA LOCALIDAD DE PRESA DE SAN ANDRES</t>
  </si>
  <si>
    <t>FAISM 17 NO.549</t>
  </si>
  <si>
    <t>AMPLIACION DE RED DE AGUA POTABLE EN LA CALLE FRANCISCO VILLA EN LA COMUNIDAD DE MAGDALENA DE ARACEO</t>
  </si>
  <si>
    <t>FAISM 17 NO.550</t>
  </si>
  <si>
    <t>FAISM 17 NO.551</t>
  </si>
  <si>
    <t>AMPLIACION DE RED DED DRENAJE SANITARIO EN LA CALLE OBREGON, EN LA LOCALIDAD DE LA MAGDALENA</t>
  </si>
  <si>
    <t>FAISM 17 NO.552</t>
  </si>
  <si>
    <t>CONSTRUCCION DE RED DE DRENAJE SANITARIO EN LA CALLE JOSE ALFREDO, LOCALIDAD SAN IGNACIO DE SAN JOSE DE PARANGUEO (COLONIA PRIMAVERA)</t>
  </si>
  <si>
    <t>FAISM 17 NO.553</t>
  </si>
  <si>
    <t>AMPLIACION DE RED DE DRENAJE SANITARIO EN LA C. TAMAULIPAS, EN LA COLONIA 20 DE NOVIEMBRE</t>
  </si>
  <si>
    <t>FAISM 17 NO.555</t>
  </si>
  <si>
    <t>CONSTRUCCION DE CARRILES DE ACELERACION Y DESACELERACION EN LA MAGDALENA DE ARACEO</t>
  </si>
  <si>
    <t>FAISM 17 NO.557</t>
  </si>
  <si>
    <t>CONSTRUCCION DE BAÑOS CON CONEXIÓN A DRENAJE EN ZONAS ZAP</t>
  </si>
  <si>
    <t>FAISM 17 NO.558</t>
  </si>
  <si>
    <t>CONSTRUCCION DE PARQUE LINEAL EN LA CALLE NETZAHUALCOYOTL, TRAMO TENOCHTITLAN-NICOLAS BRAVO 2DA. ETAPA</t>
  </si>
  <si>
    <t xml:space="preserve"> FAISM 17 PIDH NO.0</t>
  </si>
  <si>
    <t xml:space="preserve">AQSUISICION Y SUMINISTRO DE CALENDARO SOLAR </t>
  </si>
  <si>
    <t xml:space="preserve"> FAISM 17 PIDMC 17 NO.465</t>
  </si>
  <si>
    <t>AMPLIACION DE RED DE DISTRIBUCION DE AGUA POTABLE EN LA CALLE ZAPATA, EN LA LOCALIDAD DE LAS ESTACAS</t>
  </si>
  <si>
    <t>FAISM 17 PIDMC NO.500</t>
  </si>
  <si>
    <t>FAISM 17 PISBCC 17 NO.465</t>
  </si>
  <si>
    <t>AMPLIACION DE RED DE DISTRIBUCION DE AGUA POTABLE EN LA CALLE ALLENDE EN LA LOCALIDAD DE LA MAGDALENA</t>
  </si>
  <si>
    <t>FAISM 17 PISBCC 17 NO.476</t>
  </si>
  <si>
    <t>AMPLIACION DE RED DE DISTRIBUCION ELECTRICA EN LA CALLE PUERTECITO EN LA LOCALIDAD DE RINCON DE PARANGUEO</t>
  </si>
  <si>
    <t>FAISM 17 RM17 NO.554</t>
  </si>
  <si>
    <t>PAVIMENTACION DE LA CALLE ACCESO A UMAPS, TRAMO CARRETERA – UMAPS, LOCALIDAD DE MAGDALENA DE ARACEO</t>
  </si>
  <si>
    <t>FAISM 17 TEJIDO SOCIAL NO.416</t>
  </si>
  <si>
    <t>PAVIMENTACION DE LA CALLE JOSEFA ORTIZ DE DOMINGUEZ TRAMO CALLE COLON - INDEPENDENCIA, COL. LA LOMA.,   RED DE AGUA POTABLE DE LA CALLE JOSEFA ORTIZ DE DOMINGUEZ TRAMO CALLE COLON - INDEPENDENCIA, COL. LA LOMA., AMPLIACION DE RED DE DRENAJE DE LA CALLE JOSEFA ORTIZ DE DOMINGUEZ TRAMO CALLE COLON - INDEPENDENCIA, COL. LA LOMA</t>
  </si>
  <si>
    <t>FAISM 17 TEJIDO SOCIAL NO.433</t>
  </si>
  <si>
    <t>REHABILITACION DE RED DE AGUA POTABLE EN CALLE EMILIANO ZAPATA, TRAMO CALLE REVOLUCION - INDEPENDENCIA</t>
  </si>
  <si>
    <t>FAISM 17 TEJIDO SOCIAL NO.435</t>
  </si>
  <si>
    <t>AMPLIACION DE RED DE DRENAJE EN CALLE EMILIANO ZAPATA, TRAMO CALLE REVOLUCION-INDEPENDENCIA, COL. LA LOMA</t>
  </si>
  <si>
    <t>FAISM 17 TEJIDO SOCIAL NO.442</t>
  </si>
  <si>
    <t>REHABILITACION DE RED DE AGUA POTABLE EN CALLE  INDEPENDENCIA, TRAMO CALLE LA PAZ- CALLE COLON, COL LA LOMA., AMPLIACION DE RED DE DRENAJE EN CALLE  INDEPENDENCIA, TRAMO CALLE LA PAZ- CALLE COLON, COL LA LOMA., PAVIMENTACION DE LA CALLE  INDEPENDENCIA, TRAMO CALLE LA PAZ- CALLE COLON, COL LA LOMA.</t>
  </si>
  <si>
    <t>FAISM 17 TEJIDO SOCIAL NO.445</t>
  </si>
  <si>
    <t>AMPLIACION DE RED DE DRENAJE DE LA CALLE 4 DE MARZO ENTRE CALLE CUAUHTEMOC  Y LA PAZ</t>
  </si>
  <si>
    <t>FAISM 17 TEJIDO SOCIAL NO.446</t>
  </si>
  <si>
    <t xml:space="preserve">AMPLIACION DE RED DE DISTRIBUCION DE AGUA POTABLE DE LA CALLE 4 DE MARZO ENTRE CALLE CUAUHTEMOC Y LA PAZ </t>
  </si>
  <si>
    <t>FAISM 17 TEJIDO SOCIAL NO.470</t>
  </si>
  <si>
    <t>CONSTRUCCION DE LINEA DE ALIMENTACION DE AGUA POTABLE EN LA CALLE NEZAHUALCOYOTL TRAMO PLAN DE AYALA NIÑOS HEROES</t>
  </si>
  <si>
    <t>FAISM PIDH 17 NO.0</t>
  </si>
  <si>
    <t>ESTUFAS ECOLOGICAS</t>
  </si>
  <si>
    <t>ACONDICIONAMIENTO DE ESPACIOS FISICOS EN LA DIRECCION DE OBRAS PUBLICAS, DESARROLLO URBANO,DESARROLLO SOCIAL Y RURAL Y TESORERIA MUNICIPAL DIRECCION DE DESARROLLO URBANO) ESTIMACION NO.01 DEL 11 AL 16 DE DICIEMBRE 2017</t>
  </si>
  <si>
    <t>FISM PRODIM 17 NO.</t>
  </si>
  <si>
    <t>ACONDICIONAMIENTO DE ESPACIOS FISICOS EN LAS DIRECCIONES DE OBRAS PUBLICAS,DESARROLLO URBANO DESARROLLO SOCIAL Y RURAL Y TESORERIA MUNICIPAL ESTIMACION NO.02 DEL 11 AL 16 DE DICIEMBRE 2017</t>
  </si>
  <si>
    <t>ACONDICIONAMIENTO DE ESPACIOS FISICOS EN LA DIRECCION DE OBRAS PUBLICAS DESARROLLO URBANO,DESARROLLO SOCIAL Y RURAL Y TESORERIA MUNICIPAL ESTIAMACION NO.04 DEL 25 AL 30 DE DICIEMBRE 2017</t>
  </si>
  <si>
    <t>FORTALECE 16 NO.215</t>
  </si>
  <si>
    <t>CONSTRUCCION DE LINEA DE CONDUCCION, TANQUE ELEVADO Y RED DE DISTRIBUCION SAN ISIDRO DEL PITAHAYO</t>
  </si>
  <si>
    <t>FORTALECE 16 NO.216</t>
  </si>
  <si>
    <t>CONSTRUCCION DE SISTEMA DE DRENAJE SANITARIO TERCERA ETAPA POZO DE AROSTEGUI, VALLE DE SANTIAGO</t>
  </si>
  <si>
    <t>IMPULSO AL DESARROLLO DEL HOGAR</t>
  </si>
  <si>
    <t>CELDAS FOTOVOLTAICAS</t>
  </si>
  <si>
    <t>INDIRECTOS</t>
  </si>
  <si>
    <t>PROYECTO DE CAMINO JICAMAS - EL PILAR</t>
  </si>
  <si>
    <t>PROYECTO DE INFRAESTRUCTURA BASICA EN ZONA ZAP O REZAGO SOCIAL</t>
  </si>
  <si>
    <t>PROYECTOS EJECUTIVO DE CALLE SANTA FE, TRAMO CARRETERA - UMAPS, LOCALIDAD MAGDALENA DE ARACEO</t>
  </si>
  <si>
    <t>PROYECTO DE TANQUE ELEVADO EN LA COLONIA FRANCISCO VILLA</t>
  </si>
  <si>
    <t>PROYECTO DE PAVIMENTACION DE LA CALLE INDEPENDENCIA, TRAMO CALLE LA PAZ - CALLE JOSEFA ORTIZ DE DOMINGUEZ, COL. LA LOMA</t>
  </si>
  <si>
    <t>ESTUDIOS GEOLOGICOS DEL MANANTIAL DE SAN JERONIMO</t>
  </si>
  <si>
    <t>MIGRANTE 3X1 16</t>
  </si>
  <si>
    <t xml:space="preserve">PAVIMENTACION DE LA CALLE GUERRERO (TRAMO: CAMINO TERRACERIA -  DELANTE DE LA CALLE RIO GRANDE) EN LA COMUNIDAD DE SANTA BARBARA </t>
  </si>
  <si>
    <t>MIGRANTE 3X1 17</t>
  </si>
  <si>
    <t>PAQUETAZO</t>
  </si>
  <si>
    <t>CONSERVACION PERIODICA DEL CAMINO VALLE DE SANTIAGO - LA GACHUPINA - EL PITAHAYO, MUNICIPIO DE VALLE DE Santiago, GTO.</t>
  </si>
  <si>
    <t>REHABILITACIÓN DEL CAMINO DE ACCESO A PUERTA DE ANDARACUA (EMPEDRADO EMBOQUILLADO CON CEMENTO Y HUELLA DE CONCRETO), PRIMERA ETAPA</t>
  </si>
  <si>
    <t>PDR</t>
  </si>
  <si>
    <t>PAVIMENTACION DE LA AV. PROLONGACION ARTEAGA NORTE, EN EL MUNICIPIO DE VALLE DE SANTIAGO, GTO.</t>
  </si>
  <si>
    <t>PDR 16 NO.352</t>
  </si>
  <si>
    <t>SISTEMA DE ALCANTARILLADO EN LA COMUNIDAD DE SAN JOSE DE ARACEO</t>
  </si>
  <si>
    <t>PEF</t>
  </si>
  <si>
    <t>CONSTRUCCIÓN DE CAMINO CERRO BLANCO - LAGUNILLA DE MOGOTES</t>
  </si>
  <si>
    <t>PIDH 17 NO.</t>
  </si>
  <si>
    <t>CALENTADORES SOLARES</t>
  </si>
  <si>
    <t>PIDMC</t>
  </si>
  <si>
    <t>BIODIGESTORES PARA PRODUCCION DE GAS LP EN VIVIENDA</t>
  </si>
  <si>
    <t>AMPLIACION DE RED DE DISTRIBUCION DE AGUA POTABLE EN LA CALLE PRIVADA JOSEFA ORTIZ DE DOMINGUEZ EN LA LOCALIDAD DE COLONIA NUEVA DE GUANTES</t>
  </si>
  <si>
    <t>AMPLIACION DE RED DE DISTRIBUCION DE AGUA POTABLE EN LA CALLE FRANCISCO VILLA, EN LA LOCALIDAD DE MOGOTES DE SAN JOSE PARANGUEO</t>
  </si>
  <si>
    <t>AMPLIACION DE RED DE DISTRIBUCION DE AGUA POTABLE EN LA CALLE DEL MONTE Y CALLE LAZARO CARDENAS, EN LA LOCALIDAD DE PRESA DE SAN ANDRES</t>
  </si>
  <si>
    <t>AMPLIACION DE RED DE DISTRIBUCION DE AGUA POTABLE EN LA CALLE  LADERA, EN LA LOCALIDAD DE  RANCHO NUEVO DE SAN ANDRES</t>
  </si>
  <si>
    <t>AMPLIACION DE RED DE DISTRIBUCION DE AGUA POTABLE EN LA CALLE  REVOLUCION, EN LA LOCALIDAD COL BENITO JUAREZ</t>
  </si>
  <si>
    <t>AMPLIACION DE RED DE DISTRIBUCION DE AGUA POTABLE EN LA CALLE PRIVADA 18 DE MARZO, EN LA LOCALIDAD DE CHARCO DE PANTOJA</t>
  </si>
  <si>
    <t>LINEA DE CONDUCCION POZO TANQUE EN LA LOCALIDAD DE CHICAMITO</t>
  </si>
  <si>
    <t xml:space="preserve">AMPLIACION DE RED DE DISTRIBUCION DE AGUA POTABLE EN LA CALLE IGNACIO ZARAGOZA, EN LA LOCALIDAD DE MESA DE SAN AGUSTIN </t>
  </si>
  <si>
    <t>AMPLIACION DE RED DE DISTRIBUCION DE AGUA POTABLE EN LA CALLE GUANAJUATO, EN LA LOCALIDAD DE EL MOTIVO</t>
  </si>
  <si>
    <t>AMPLIACION DE RED DE DISTRIBUCION DE AGUA POTABLE EN LA CALLE MORELOS, EN LA LOCALIDAD DE LAS ESTACAS</t>
  </si>
  <si>
    <t>AMPLIACION DE RED DE DISTRIBUCION DE AGUA POTABLE EN LA CALLE PANORAMICA, EN LA LOCALIDAD DE SAN JOSE DE LA MONTAÑA</t>
  </si>
  <si>
    <t>AMPLIACION DE RED DE DISTRIBUCION DE AGUA POTABLE EN LA CALLE PRINCIPAL, EN LA LOCALIDAD DE TINAJA DE GARCIA</t>
  </si>
  <si>
    <t>AMPLIACION DE RED DE DISTRIBUCION ELECTRICA EN LA CALLE RUMBO AL PANTEON,  EN LA LOCALIDAD DE SAN ANTONIO DE MOGOTES</t>
  </si>
  <si>
    <t>AMPLIACION DE RED DE DISTRIBUCION ELECTRICA EN LA CALLE ESTRELLA,  EN LA LOCALIDAD DE LA COMPAÑÍA</t>
  </si>
  <si>
    <t>AMPLIACION DE RED DE DISTRIBUCION ELECTRICA EN LA CALLE OLIVO LAS ROSAS,  EN LA LOCALIDAD DE GUARAPO</t>
  </si>
  <si>
    <t>AMPLIACION DE RED DE DISTRIBUCION ELECTRICA EN LA CALLE PRIVADA MORELOS,  EN LA LOCALIDAD DE PUERTA DE ANDARACUA</t>
  </si>
  <si>
    <t>AMPLIACION DE RED DE DISTRIBUCION ELECTRICA EN LA CALLE MIGUEL HIDALGO,  EN LA LOCALIDAD DE SAN FELIPE QUIRICEO</t>
  </si>
  <si>
    <t>AMPLIACION DE RED DE DISTRIBUCION ELECTRICA EN LA CALLE CAMINO REAL,  EN LA LOCALIDAD DE LAGUNILLA DE MOGOTES</t>
  </si>
  <si>
    <t>AMPLIACION DE RED DE DRENAJE SANITARIO EN LA CALLE OBREGON,  EN LA LOCALIDAD DE TINAJA DE GARCIA</t>
  </si>
  <si>
    <t>AMPLIACION DE RED DE DRENAJE SANITARIO EN LA CALLE LAZARO CARDENAS,  EN LA LOCALIDAD DE  SALITRE DE AGUILARES</t>
  </si>
  <si>
    <t>PIDMC 15 NO.167 Y FISM 15 NO.167</t>
  </si>
  <si>
    <t>CONSTRUCCION DE SISTEMA DE DRENAJE SANITARIO Y SIStEMA DE TRATAMIENTO (PRIMERA ETAPA) RANCHOS UNIDOS</t>
  </si>
  <si>
    <t>PIDMC 16 NO.237</t>
  </si>
  <si>
    <t>AMPLIACION DE LINEA  Y RED DE DISTRIBUCION ELECTRICA EN CARRETERA A RAICES - GUARAPO EN LA COMUNIDAD DE LAS RAICES</t>
  </si>
  <si>
    <t>PIDMC 16 NO.239</t>
  </si>
  <si>
    <t>AMPLIACION DE LINEA  Y RED DE DISTRIBUCION ELECTRICA EN LA CALLE CAÑON DE LA COMUNIDAD CERRO COLORADO</t>
  </si>
  <si>
    <t>PIDMC 16 NO.264</t>
  </si>
  <si>
    <t>AMPLIACION DE LINEA  Y RED DE DISTRIBUCION ELECTRICA EN LA AV. DEL TRABAJO EN LA COMUNIDAD DE COPALES</t>
  </si>
  <si>
    <t>PIDMC 16 NO.265</t>
  </si>
  <si>
    <t>REHUBICACION DE LÍNEA DE DISTRIBUCION ELÉCTRICA EN MEDIA TENSIÓN Y ACOMETIDA ELECTRICA AEREA PARA SUB ESTACION DE 45 KB PARA EL UMAP DE LA LOCALIDAD DE LA MAGDALENA DE ARACEO</t>
  </si>
  <si>
    <t>PIDMC 16 NO.267</t>
  </si>
  <si>
    <t>AMPLIACION DE LINEA  Y RED DE DISTRIBUCION ELECTRICA EN LA COMUNIDAD DE RANCHO NUEVO DE SAN ANDRES</t>
  </si>
  <si>
    <t>PIDMC 16 NO.269</t>
  </si>
  <si>
    <t>AMPLIACION DE LINEA  Y RED DE DISTRIBUCION ELECTRICA EN LA CALLE GUERRERO COLONIA NUEVA ILUSION DE LA COMUNIDAD DE SAN IGNACIO MOGOTES</t>
  </si>
  <si>
    <t>PIDMC 16 NO.272</t>
  </si>
  <si>
    <t>AMPLIACION DE LINEA Y RED DE DISTRIBUCION ELECTRICA EN LA CALLE OBREGON  EN LA COMUNIDAD DE LAS JICAMAS, MUNICIPIO DE VALLE DE SANTIAGO, GTO.</t>
  </si>
  <si>
    <t>PIDMC 16 NO.273</t>
  </si>
  <si>
    <t>AMPLIACION DE R.D. EN M.T. Y B.T. 13.2 KV 2F EN LA CALLE MIGUEL HIDALGO EN LA COMUNIDAD DE GERVACIO MENDOZA</t>
  </si>
  <si>
    <t>PIDMC 16 NO.281</t>
  </si>
  <si>
    <t>AMPLIACION DE LINEA Y RED DE DISTRIBUCION EN LA CALLE CAMINO REAL DE LA COMUNIDAD  DE PASO BLANCO</t>
  </si>
  <si>
    <t>PIDMC 16 NO.283</t>
  </si>
  <si>
    <t>AMPLIACION DE LINEA Y RED DE DISTRIBUCION ELECTRICA EN LA CALLE VALENTIN GOMEZ FARIAS  EN SANTA ANA</t>
  </si>
  <si>
    <t>PIDMC 16 NO.287</t>
  </si>
  <si>
    <t>AREA DE NUEVA CREACION DE CFE ACOMETIDA EN MEDIA TENSION  13.2 KV Y RED DE DISTRIBUCION EN BAJA TENSION  EN  SAN NICOLAS DE PARANGUEO, CALLE AGUILES SERDAN</t>
  </si>
  <si>
    <t>PIDMC 16 NO.288</t>
  </si>
  <si>
    <t>AMPLIACION  DE LINEA Y RED DE DISTRIBUCION ELECTRICA  EN MEDI AY BAJA TENSION 2 FASES 13.2 KV 15 KVA EN LA CALLE NIÑOS HEROES EN LA COMUNIDAD DE SAN NICOLAS PARANGUEO</t>
  </si>
  <si>
    <t>PIDMC 16 NO.300</t>
  </si>
  <si>
    <t xml:space="preserve">AMPLIACION DE RED DE AGUA POTABLE EN VARIAS CALLES DE LA COLONIA  PRIMAVERA </t>
  </si>
  <si>
    <t>PIDMC 17 NO.418</t>
  </si>
  <si>
    <t>AMPLIACION DE RED DE DISTRIBUCION DE AGUA POTABLE EN LA CALLE LAZARO CARDENAS, EN LA LOCALIDAD DE EL MOTIVO</t>
  </si>
  <si>
    <t>PIDMC 17 NO.419</t>
  </si>
  <si>
    <t>PIDMC 17 NO.432</t>
  </si>
  <si>
    <t>AMPLIACION DE RED DE DRENAJE SANITARIO EN LA CALLE OBREGON , EN LA LOCALIDAD DE TINAJA DE GARCIA</t>
  </si>
  <si>
    <t>PIDMC 17 NO.439</t>
  </si>
  <si>
    <t>AMPLIACION DE LINEA Y RED DE DISTRIBUCION ELECRICA EN LA CALLE PRIVADA MORELOS EN LA LOCALIDAD DE PUERTA DE ANDARACUA</t>
  </si>
  <si>
    <t>PIDMC 17 NO.440</t>
  </si>
  <si>
    <t>AMPLIACION DE LINEA DE DISTRIBUCION ELECTRICA EN LA CALLE SALIDA AL PANTEON EN LA LOCALIDAD DE SAN ANTONIO DE MOGOTES</t>
  </si>
  <si>
    <t>PIDMC 17 NO.441</t>
  </si>
  <si>
    <t>AMPLIACION DE LINEA Y RED DE DISTRIBUCION ELECTRICA EN LA CALLE CAMINO REAL, EN LA COMUNIDAD LAGUNILLA DE MOGOTES</t>
  </si>
  <si>
    <t>PIDMC 17 NO.455</t>
  </si>
  <si>
    <t>AMPLIACION DE LINEA Y RED DE DISTRIBUCION ELECTRICA EN LA CALLE OLIVO LAS ROSAS, EN LA LOCALIDAD DE GUARAPO</t>
  </si>
  <si>
    <t>PIDMC 17 NO.461</t>
  </si>
  <si>
    <t>PIDMC 17 NO.462</t>
  </si>
  <si>
    <t>PIDMC 17 NO.463</t>
  </si>
  <si>
    <t>PIDMC 17 NO.475</t>
  </si>
  <si>
    <t>AMPLIACION DE RED DE DISTRIBUCION ELECTRICA EN LA CALLE PRIVADA LAS ROSAS, EN LA LOCALIDAD DE GUARAPO</t>
  </si>
  <si>
    <t>PISBCC</t>
  </si>
  <si>
    <t>AMPLIACION DE RED DE DRENAJE SANITARIO EN LA CALLE HIDALGO,  EN LA LOCALIDAD DE LA MAGDALENA</t>
  </si>
  <si>
    <t>AMPLIACION DE RED DE DISTRIBUCION ELECTRICA EN LA CALLE EL PUERTECITO,   LOCALIDAD DE RINCON DE PARANGUEO</t>
  </si>
  <si>
    <t xml:space="preserve">PISBCC 15 NO.144 </t>
  </si>
  <si>
    <t>CONSTRUCCION DE RED DE DRENAJE PARA EL FRACCIONAMIENTO BUGAMBILIAS</t>
  </si>
  <si>
    <t>PISBCC 15 NO.161</t>
  </si>
  <si>
    <t>AMPLIACION DE LINEA Y RED DE DISTRIBUCION ELECTRICA EN LA CALLE AVENIDA DEL TRABAJO DE LA COMUNIDAD DE HOYA DE CINTORA, MUNICIPIO DE VALLE DE SANTIAGO</t>
  </si>
  <si>
    <t>PISBCC 15 NO.169</t>
  </si>
  <si>
    <t>RED DE DISTRIBUCION DE AGUA POTABLE PARA EL FRACCIONAMIENTO BUGAMBILIAS EN LA CABECERA MUNICIPAL.</t>
  </si>
  <si>
    <t>PISBCC 15 NO.173</t>
  </si>
  <si>
    <t>CONSTRUCCION DE LA RED DE DRENAJE SANITARIO  Y LINEA DE CONDUCCION DE AGUAS RESIDUALES EN LA COMUNIDAD  DE CHANGUEO</t>
  </si>
  <si>
    <t>PISBCC 16</t>
  </si>
  <si>
    <t>CONSTRUCCION DE TANQUE ELEVADO EN LA COL. FRANCISCO VILLA</t>
  </si>
  <si>
    <t>PISBCC 16 NO.276</t>
  </si>
  <si>
    <t>AMPLIACION DE LINEA Y RED DE DISTRIBUCION ELECTRICA EN LA CALLE  LA DELFA DE LA COMUNIDAD LOS SOSA, MUNICIPIO DE VALLE DE SANTIAGO, GTO</t>
  </si>
  <si>
    <t>PISBCC 16 NO.279</t>
  </si>
  <si>
    <t>AMPLIACION DE LINEA Y RED DE DISTRIBUCION ELECTRICA EN LA CALLE PASO HERMOSO DE LA COMUNIDAD DE PASO BLANCO, MUNICIPIO DE VALLE DE SANTIAGO.GTO</t>
  </si>
  <si>
    <t>PISBCC 16 NO.280</t>
  </si>
  <si>
    <t>AMPLIACION DE LA RED DE DISTRIBUCION ELECTRICA EN LA PRIVADA REVOLUCION DE LA COMUNIDAD DE SAN IGNACIO DE MOGOTES</t>
  </si>
  <si>
    <t>PISBCC 16 NO.285</t>
  </si>
  <si>
    <t>CONSTRUCCION DE TANQUE ELEVADO EN LA COMUNIDAD DE LAS JICAMAS</t>
  </si>
  <si>
    <t>PISBCC 16 NO.293</t>
  </si>
  <si>
    <t>AMPLIACION DE LINEA Y RED DE DISTRIBUCION ELECTRICA EN LA CALLE EL MIRADOR DE LA COMUNIDAD DE RINCION DE PARANGUEO</t>
  </si>
  <si>
    <t>PISBCC 17 NO.412</t>
  </si>
  <si>
    <t>DRENAJE</t>
  </si>
  <si>
    <t>PISBCC 17 NO.413</t>
  </si>
  <si>
    <t>AMPLIACION DE RED DE DRENAJE SANITARIO EN LA CALLE ARGENTINA,  EN LA LOCALIDAD DE LA MAGDALENA</t>
  </si>
  <si>
    <t>PISBCC 17 NO.414</t>
  </si>
  <si>
    <t>AMPLIACION DE RED DE DRENAJE SANITARIO EN LA CALLE BERNAL DIAZ,  EN LA LOCALIDAD DE LA MAGDALENA</t>
  </si>
  <si>
    <t>PISBCC 17 NO.431</t>
  </si>
  <si>
    <t>AMPLIACION DE LINEA Y RED DE DISTRIBUCION ELECTRICA EN CALLE CINCO DE MAYO EN LA COMUNIDAD DE BUENAVISTA DE PARANGUEO</t>
  </si>
  <si>
    <t>POR DEFINIR  EL ESTADO</t>
  </si>
  <si>
    <t>CONSTRUCCIÓN DE PARQUE LINEAL EN LA CALLE NETZAHUALCOYOTL, TRAMO TENOCHTITLAN-NICOLAS BRAVO 2da. ETAPA</t>
  </si>
  <si>
    <t>PROGRAMA PARA EL DESARROLLO INSTITUCIONAL MUNICIPAL</t>
  </si>
  <si>
    <t>PRODIM 17 NO.410</t>
  </si>
  <si>
    <t>ACTUALIZACION PLAN O PROGRAMA MUNICIPAL DE DESARROLLO DE VALLE DE SANTIAGO CON VISION 2040</t>
  </si>
  <si>
    <t>PROGRAMA PARA LA INFRAESTRUCTURA PARA LA RECONSTRUCCION DEL TEJIDO SOCIAL.</t>
  </si>
  <si>
    <t xml:space="preserve">INFRAESTRUCTURA EDUCATIVA </t>
  </si>
  <si>
    <t>CANCHA DE FUTBOL SIETE DE LA UNIDAD DEPORTIVA</t>
  </si>
  <si>
    <t>PROGRAMA VIVIENDA (SEDATU) 224</t>
  </si>
  <si>
    <t>CONSTRUCCION DE 30 CUARTOS ADICIONALES EN LAS COLONIAS RANCHOS UNIDOS, CENTRO, AMPLIACION DE 20 DE NOVIEMBRE, MALPAIS, 2DA SECCION, CAMEMBARO, 20 DE NOVIEMBRE, MAGISTERIAL, EMILIANO ZAPATA, LAGUNILLA DE MALPAIS, SOCORRO, MALPAIS,  SOLIDARIDAD Y MIRAVALLE, MUNICIPIO DE VALLE DE SANTIAGO, GTO</t>
  </si>
  <si>
    <t>RAMO 9</t>
  </si>
  <si>
    <t>CONSTRUCCIÓN DE CAMINO JICAMAS-MARTINEZ</t>
  </si>
  <si>
    <t xml:space="preserve">RECURSO FEDERALES 17  (PARTICIPACIONES) </t>
  </si>
  <si>
    <t>PROGRAMA MI HOGAR CON VALORES 2017</t>
  </si>
  <si>
    <t>DESARROLLO SOCIAL Y RURAL</t>
  </si>
  <si>
    <t>RECURSO FEDERALES 17  (PARTICIPACIONES) NO.361</t>
  </si>
  <si>
    <t>DESARROLLO DE AFORO DE 4"  150 MTS DE PROFUNDIDAD EN LA COMUNIDAD DE LOS MARTINEZ</t>
  </si>
  <si>
    <t>RECURSO FEDERALES 17  (PARTICIPACIONES) NO.365</t>
  </si>
  <si>
    <t>CONSTRUCCIÓN DE INFRAESTRUCTURA SUBTERRANEA PARA SERVICIO DE TELEFONIA EN CALLE CARRANZA, TRAMO MENA - OBREGON, ZONA CENTRO, DE VALLE DE SANTIAGO, GTO.</t>
  </si>
  <si>
    <t>RECURSO FEDERALES 17  (PARTICIPACIONES) NO.364</t>
  </si>
  <si>
    <t>AMPLIACION DE LA RED DE DISTRIBUCION DE ENERGIA ELECTRICA PARA BENEFICIAR A LAS CALLES BENITO JUAREZ, JOSEFA ORTIZ, PINO SUAREZ, SEGUNDA SECCION .. PROLONGACION ZAPATA SEGUNDA SECCIO, . LAZARO CARDESAS SEGUNDA SECCION, ZARAGOZA SEGUNDA SECCION, EMILIANO ZAPATA SEGUNDA SECCION Y VENUSTIANO CARRANZA EN LA LOCALIDAD DE SAN JERONIMO DE ARACEO., DEL UNICIPIO DE VALLE DE SANTIAGO, GTO</t>
  </si>
  <si>
    <t>RECURSO FEDERALES 17  (PARTICIPACIONES) NO.366</t>
  </si>
  <si>
    <t>TECHO DE LA PARROQUIA SANTUARIO DE GUADALUPE</t>
  </si>
  <si>
    <t>RECURSO FEDERALES 17  (PARTICIPACIONES) NO.369</t>
  </si>
  <si>
    <t>PROYECTO DE IMAGEN URBANA "PINTA TU ENTORNO"</t>
  </si>
  <si>
    <t>RECURSO FEDERALES 17  (PARTICIPACIONES) NO.382</t>
  </si>
  <si>
    <t>PROYECTO DE CALLE GUANAJUATO, COL. 20 DE NOVIEMBRE</t>
  </si>
  <si>
    <t>RECURSO FEDERALES 17  (PARTICIPACIONES) NO.383</t>
  </si>
  <si>
    <t>PROYECTO DE PAVIMENTACION DE LA CALLE ARTEAGA NORTE</t>
  </si>
  <si>
    <t>RECURSO FEDERALES 17  (PARTICIPACIONES) NO.391</t>
  </si>
  <si>
    <t>ASFALTADO Y BACHEO</t>
  </si>
  <si>
    <t>RECURSO FEDERALES 17  (PARTICIPACIONES) NO.400</t>
  </si>
  <si>
    <t>CONSTRUCCIÓN DE ALTAR DE NUESTRA SEÑORA DE LA ASUNCION</t>
  </si>
  <si>
    <t>RECURSO FEDERALES 17  (PARTICIPACIONES) NO.402</t>
  </si>
  <si>
    <t>PROYECTO CALLE PINO SUAREZ</t>
  </si>
  <si>
    <t>RECURSO FEDERALES 17  (PARTICIPACIONES) NO.403</t>
  </si>
  <si>
    <t>PROYECTO DE PAVIMENTACION DE CALLE ABASOLO, TRAMO LIBERTAD PRIMERO DE MAYO, MAS CALLE PROLONGACION ABASOLO, TRAMO PRIMERO DE MAYO CANAL PRIMER PADRON</t>
  </si>
  <si>
    <t>RECURSO FEDERALES 17  (PARTICIPACIONES) NO.404</t>
  </si>
  <si>
    <t>PROYECTO GLORIETA SALIDA A SALAMANCA</t>
  </si>
  <si>
    <t>RECURSO FEDERALES 17  (PARTICIPACIONES) NO.409</t>
  </si>
  <si>
    <t>PROYECTO CAMINO CAMINO VALLE DE SANTIAGO - LA GACHUPINA - EL PITAHAYO, MUNICIPIO DE VALLE DE Santiago, GTO.</t>
  </si>
  <si>
    <t>RECURSO FEDERALES 17  (PARTICIPACIONES) NO.428</t>
  </si>
  <si>
    <t>TECHUMBRE DE ESCUELA PRIMARIA NIÑOS HEROES, ZONA CENTRO</t>
  </si>
  <si>
    <t>RECURSO FEDERALES 17  (PARTICIPACIONES) NO.453</t>
  </si>
  <si>
    <t>PROYECTO DE PAVIMENTACION DE LA CALLE JOSEFA ORTIZ DE DOMINGUEZ EN VALLE DE SANTIAGO, GTO.</t>
  </si>
  <si>
    <t>RECURSO FEDERALES 17  (PARTICIPACIONES) NO.464</t>
  </si>
  <si>
    <t>PRESTACION DE SERVICIOS PROFESIONALES POR ASESORIA JURIDICA Y ADMINISTRATIVA EN MATERIA PROCEDIMIENTOS DE ADJUDICACION PARA LA CONTRATACION DE OBRA PUBLICA</t>
  </si>
  <si>
    <t>RM 16</t>
  </si>
  <si>
    <t>REHABILITACION DE CALLES EN CABECERA MUNICIPAL</t>
  </si>
  <si>
    <t>PROYECTO EJECUTIVO DEL BULEVAR REVOLUCION TRAMO GLORIETA AURRERA SALIDA A SALAMANCA, ENTRONQUE  PROLONGACION ABASOLO, VALLE DE SANTIAGO.</t>
  </si>
  <si>
    <t>AMPLIACION DE LINEA DE Y RED DE DISTRIBUCION  ELECTRICA EN SAN VICENTE DE GARMA MUNICIPIO DE VALLE DE SANTIAGO</t>
  </si>
  <si>
    <t>TERMINACION DE LA PRIMERA ETAPA DE LA NUEVA UNIDAD DEPORTIVA</t>
  </si>
  <si>
    <t xml:space="preserve">RM 16 </t>
  </si>
  <si>
    <t>REHABILITACION DE SANITARIOS EN LA ESCUELA SECUNDARIA TECNICA No. 20 (ETA) EN LA COLONIA LABRADORES  MPIO. DE VALLE DE SANTIAGO, GTO.</t>
  </si>
  <si>
    <t>PROYECTO CALLE LIBERTAD ENTRE SEGURO SOCIAL Y CALLE BONIFACIO BALTAZAR</t>
  </si>
  <si>
    <t>CONSTRUCCION DE EMPEDRADO EMBOQUILLADO CON HUELLAS DE CONCRETO EN LA CALLE ALDAMA EN LA COMUNIDAD DE SAN AGUSTIN DEL SAUZ</t>
  </si>
  <si>
    <t xml:space="preserve">CONSTRUCCION DE EMPEDRADO EMBOQUILLADO CON HUELLA DE CONCRETO EN LA CALLE FRANCISCO VILLA </t>
  </si>
  <si>
    <t>CONSTRUCCION DE CANCHA DE USOS MULTIPLES EN EL CECYTEC</t>
  </si>
  <si>
    <t>CONSTRUCCION DE EMPEDRADO EMBOQUILLADO DE LA CALLE REVOLUCION  COMUNIDAD SAN JOSE PARANGUEO</t>
  </si>
  <si>
    <t>RM 16 NO.CEA-041 1</t>
  </si>
  <si>
    <t>ADECUACION  DEL EQUIPAMIENTO DEL POZO PROFUNDO EN SAN CRITOBAL. CONVENIO CEA-VALLE DE SANTIAGO-PROSSAPYS-2016-041</t>
  </si>
  <si>
    <t>RM 16 NO.CEA-041 3</t>
  </si>
  <si>
    <t>ADECUACION  DEL EQUIPAMIENTO DEL POZO A SAN ISIDRO DE PITAHAYO COVENIO CEA-VALLE DE SANTIAGO-PROSSAPYS-2016-041</t>
  </si>
  <si>
    <t>RM 16 NO.CEA-042 1</t>
  </si>
  <si>
    <t>CONSTRUCCION  DE LINEA DE CONDUCCION, REDES DE DISTRIBUCION Y TANQUE SUPERFICIAL.SAN CRISTOBAL CONVENIO CEA-VALLE DE SANTIAGO-PROSSAPYS-2016-042</t>
  </si>
  <si>
    <t>RM 16 NO.CEA-042 2</t>
  </si>
  <si>
    <t>CONSTRUCCION  DE LINEA DE CONDUCCION, REDES DE DISTRIBUCION Y TANQUE SUPERFICIAL.COPALES, LOMA LINDA Y LA ISLA (FRACCIONAMIENTO DE COPALES. CONVENIO CEA-VALLE DE SANTIAGO-PROSSAPYS-2016-042</t>
  </si>
  <si>
    <t>RM 16 NO.183</t>
  </si>
  <si>
    <t>PROYECTO EJECUTIVO DE PUENTE PEATONAL A BASE DE ESTRUCTURA METALICA SOBRE ARROYO CAMENBARO EN LA CALLE VALENTIN VARELA EN LA COL. LA LOMA, CABECERA MUNICIPAL DE VALLE DE SANTIAGO, GTO</t>
  </si>
  <si>
    <t>RM 16 NO.292</t>
  </si>
  <si>
    <t>AMPLIACION DE LINEA  Y RED DE DISTRIBUCION ELECTRICA EN SAN VICENTE DE GARMA</t>
  </si>
  <si>
    <t>RM 16 NO.297</t>
  </si>
  <si>
    <t>CONSTRUCCION DE BANQUETAS  EN BOULEVARD HACIA LA COMUNIDAD DE GUANTES</t>
  </si>
  <si>
    <t>RM 17</t>
  </si>
  <si>
    <t>AMPLIACION DE RED DE DRENAJE SANITARIO EN LA CALLE FRANCISCO VILLA EN LA LOCALIDAD DE SANTA ANA, PRIMERA ETAPA</t>
  </si>
  <si>
    <t>APORTACION PARA ASFALTADO (REENVOLSABLE)</t>
  </si>
  <si>
    <t>PAVIMENTACION DE LA CALLE SANTA FE, TRAMO CARRETERA - UMAPS, LOCALIDAD DE MAGDALENA DE ARACEO</t>
  </si>
  <si>
    <t>MATERIAL DE CONSTRUCCIÓN, IMPERMEABILIZACION Y RESTAURACION DE LAS PUERTAS PRINCIPALES DE MADERA EN EL TEMPLO DE SANTA CATARINA</t>
  </si>
  <si>
    <t>CONSTRUCCIÓN DE CARRILES DE ACELERACION Y DESACELERACION EN LA MAGDALENA DE ARACEO</t>
  </si>
  <si>
    <t>PROYECTO PLANTA DE TRATAMIENTO DE NORIA DE MOSQUEDA</t>
  </si>
  <si>
    <t>PROYECTO DE PAVIMENTACION DE CALLE ABASOLO, TRAMO LIBERTAD - PRIMERO DE MAYO, MAS CALLE PROLONACION ABASOLO, TRAMO PRIMERO DE MAYO - CANAL PRIMER PADRON</t>
  </si>
  <si>
    <t>RM 17 NO.363</t>
  </si>
  <si>
    <t>CONSTRUCCION DE EMPEDRADO CON HUELLA DE CONCRETO EN LA CALLE JUSTO SIERRA, SEGUNDA ETAPA, LOCALIDAD DE RANCHO VIEJO DE TORRES</t>
  </si>
  <si>
    <t>RM 17 NO.366</t>
  </si>
  <si>
    <t>EDIFICACION</t>
  </si>
  <si>
    <t xml:space="preserve">TECHO DELA PARROQUIA DEL SANTUARIO DE GUADALUPE </t>
  </si>
  <si>
    <t>RM 17 NO.367</t>
  </si>
  <si>
    <t>REHABILITACION Y AMPLIACION DE LA CAPILLA DE SAN FRANCISCO CHIHUINDO</t>
  </si>
  <si>
    <t>RM 17 NO.368</t>
  </si>
  <si>
    <t>APLICACIÓN  DE PRODUCTO ASFALTICO EN LA VIALIDAD, CAMINO O CALLE SEGÚN LO DETERMINE, ESPECIFIQUE Y DESCRIBA EN LOS ANESOS TECNICOS DE EJECUCION  DEL CONVENIO  DE COLABORACION Y COORDINACION ADMINISTRATIVA NO. CONV/SOP/VS/2017-08.   APORTACION MUNICIPAL</t>
  </si>
  <si>
    <t>RM 17 NO.378</t>
  </si>
  <si>
    <t>MATERIAL DE CONSTRUCCION, IMPERMEABILIZACION Y RESTAURACION DE LAS PUERTAS PRINCIPALES DE MADERA EN EL TEMPLO DE SANTA CATARINA</t>
  </si>
  <si>
    <t>RM 17 NO.390</t>
  </si>
  <si>
    <t>REMODELACION INTERIOR DE LA IGLESIA DE GUARAPO</t>
  </si>
  <si>
    <t>SAPAM</t>
  </si>
  <si>
    <t>REPARACION DE PAVIMENTO EN EXCAVACIONES E IRREGULARIDADES CON CONCRETO HIDRAULICO EN VIALIDADES DE LA ZONA URBANA A</t>
  </si>
  <si>
    <t>REPARACION DE PAVIMENTO EN EXCAVACIONES E IRREGULARIDADES CON CONCRETO HIDRAULICO EN VIALIDADES DE LA ZONA URBANA B</t>
  </si>
  <si>
    <t xml:space="preserve">SDAYR </t>
  </si>
  <si>
    <t>PROGRAMA DE BORDERIA</t>
  </si>
  <si>
    <t>SDAYR</t>
  </si>
  <si>
    <t>PAQUETE TECNOLÓGICO PARA SEMILLA</t>
  </si>
  <si>
    <t>PAQUETE TECNOLÓGICO PARA FERTILIZANTE</t>
  </si>
  <si>
    <t>TEJIDO SOCIAL</t>
  </si>
  <si>
    <t>REHABILITACIÓN DE RED DE AGUA POTABLE EN LA CALLE REVOLUCION TRAMO CALLE MEXICO-ESC. SECUNDARIA TECNICA No. 20, COL. LA LOMA</t>
  </si>
  <si>
    <t>RED DE DISTRIBUCION DE AGUA POTABLE EN LA CALLE VASCO DE QUIROGA ENTRE NEZAHUALCOYOTL  Y LAS FLORES</t>
  </si>
  <si>
    <t>REHABILITACION DE RED DE AGUA POTABLE EN CALLE INDEPENDENCIA, TRAMO CALLE LA PAZ - CALLE COLON, COL. LA LOMA</t>
  </si>
  <si>
    <t>REHABILITACION DE RED DE AGUA POTABLE EN CALLE EMILIANO ZAPATA, TRAMO CALLE REVOLUCION - INDEPENDENCIA, COL. LA LOMA</t>
  </si>
  <si>
    <t>RED DE AGUA POTABLE DE LA CALLE JOSEFA ORTIZ DE DOMINGUEZ TRAMO CALLE COLON - INDEPENDENCIA, COL. LA LOMA</t>
  </si>
  <si>
    <t>LÍNEA DE ABASTECIMIENTO, CONDUCCION E INTERCONEXION A MEGA TANQUE, SECTORIZACION AUTOMATIZADA Y CONTROL DE PRESIÓN EN LINEAS EN ZONA IMPULSO DEL MUNICIPIO DE VALLE DE SANTIAGO, GTO.</t>
  </si>
  <si>
    <t>REHABILITACIÓN DE RED DE DRENAJE SANITARIO EN LA CALLE REVOLUCION TRAMO CALLE MEXICO-ESC. SECUNDARIA TECNICA No. 20, COL. LA LOMA</t>
  </si>
  <si>
    <t>AMPLIACION DE RED DE DRENAJE SANITARIO DE LA CALLE VASCO DE QUIROGA ENTRE NEZAHUALCOYOTL  Y LAS FLORES</t>
  </si>
  <si>
    <t>AMPLIACION DE RED DE DRENAJE SANITARIO EN CALLE INDEPENDENCIA, TRAMO CALLE LA PAZ - CALLE COLON, COL. LA LOMA</t>
  </si>
  <si>
    <t>AMPLIACION DE RED DE DRENAJE EN CALLE EMILIANO ZAPATA, TRAMO CALLE REVOLUCION - INDEPENDENCIA, COL. LA LOMA</t>
  </si>
  <si>
    <t>AMPLIACION DE RED DE DRENAJE DE LA CALLE JOSEFA ORTIZ DE DOMINGUEZ TRAMO CALLE COLON - INDEPENDENCIA, COL. LA LOMA</t>
  </si>
  <si>
    <t>CONSTRUCCIÓN DE RED DE DRENAJE PLUVIAL EN LA CALLE REVOLUCION TRAMO CALLE MEXICO-ESC. SECUNDARIA TECNICA No. 20, COL. LA LOMA</t>
  </si>
  <si>
    <t>ELECTRIFICACION DE EN ALTA, MEDIA Y BAJA TENSION EN LA CALLE REVOLUCION TRAMO CALLE MEXICO-ESC. SECUNDARIA TECNICA No. 20, COL. LA LOMA</t>
  </si>
  <si>
    <t>AMPLIACION DE RED DE ENERGIA ELÉCTRICA DE LA CALLE CUAHUTEMOC, PRIMERA ETAPA, COL. LA LOMA</t>
  </si>
  <si>
    <t>AMPLIACION DE RED DE ENERGIA ELÉCTRICA EN LA CALLE OBREGON Y VASCO DE QUIROGA COL. LA LOMA</t>
  </si>
  <si>
    <t xml:space="preserve">PAVIMENTACIÓN DE LA CALLE LAZARO CARDENAS  TRAMO CALLE INDEPENDENCIA  A CALLE COLON </t>
  </si>
  <si>
    <t>URBANIZACION DE LA CALLE REVOLUCION, PRIMERA ETAPA. TRAMO CALLE MEXICO-ESC. SECUNDARIA TECNICA No. 20, COL. LA LOMA</t>
  </si>
  <si>
    <t>PAVIMENTACIÓN DE LA CALLE VASCO DE QUIROGA ENTRE NEZAHUALCOYOTL Y OBREGON</t>
  </si>
  <si>
    <t xml:space="preserve">PAVIMENTACIÓN DE LA CALLE 4 DE MARZO ENTRE CALLE CUAUHTEMOC Y LA PAZ </t>
  </si>
  <si>
    <t>PAVIMENTACION DE LA CALLE INDEPENDENCIA, TRAMO CALLE LA PAZ - CALLE COLON, COL. LA LOMA</t>
  </si>
  <si>
    <t>PAVIMENTACION DE LA CALLE JOSEFA ORTIZ DE DOMINGUEZ TRAMO CALLE COLON - INDEPENDENCIA, COL. LA LOMA</t>
  </si>
  <si>
    <t>MEJORAMIENTO DE ESPACIOS PÚBLICOS EN LA CALLE REVOLUCION TRAMO CALLE MEXICO-ESC. SECUNDARIA TECNICA No. 20, COL. LA LOMA</t>
  </si>
  <si>
    <t>TEJIDO SOCIAL 17 NO.</t>
  </si>
  <si>
    <t>CONSTRUCCION DE EMPEDRADO EMBOQUILLADO CON CEMENTO EN LA CALLE PRINCIPAL EN LA COMUNIDAD DE LA CRINOLINA</t>
  </si>
  <si>
    <t>CONSTRUCCION DE EMPEDRADO EMBOQUILLADO CON CEMENTO Y HUELLA DE CONCRETO EN LA CALLE IGNACIO ALLENDE EN LA COMUNIDAD DE SAN JOSE DE PANTOJA</t>
  </si>
  <si>
    <t>CONSTRUCCION DE EMPEDRADO CON CEMENTO EN LA CALLE REVOLUCION DE LA COMUNIDAD DE SAN IGNACIO DE SAN JOSE PARANGUEO</t>
  </si>
  <si>
    <t>CONSTRUCCION DE EMPEDRADO CON CEMENTO EN LA CALLE AVENIDA DEL TRABAJO DE LA COMUNIDAD DE QUIRICEO</t>
  </si>
  <si>
    <t>CONSTRUCCION DE EMPEDRADO EMBOQUILLADO CON HUELLA DE CONCRETO EN LA CALLE FRANCISCO VILLA EN LA COMUNIDAD DE SAN JOSE PARANGUEO</t>
  </si>
  <si>
    <t>CONSTRUCCION DE EMPEDRADO Y EMBOQUILLADO CON CEMENTO Y HUELLA EN LA CALLE VICENTE GUERRERO DE LA COMUNIDAD DE SAN NICOLAS QUIRICEO</t>
  </si>
  <si>
    <t>TEJIDO SOCIAL 17 NO.411</t>
  </si>
  <si>
    <t>MEJORAMIENTO DE ESPACIOS PÚBLICOS EN LA CALLE REVOLUCION TRAMO CALLE MEXICO-ESC. SECUNDARIA No. 20 TECNICA, COL. LA LOMA</t>
  </si>
  <si>
    <t>TEJIDO SOCIAL 17 NO.415</t>
  </si>
  <si>
    <t>URBANIZACION DE LA CALLE REVOLUCION, PRIMERA ETAPA. TRAMO CALLE MEXICO-ESC. SECUNDARIA TECNICA, COL. LA LOMA; REHABILITACIÓN DE RED DE AGUA POTABLE EN LA CALLE REVOLUCION TRAMO CALLE MEXICO-ESC. SECUNDARIA TECNICA, COL. LA LOMA;  REHABILITACIÓN DE RED DE DRENAJE SANITARIO EN LA CALLE REVOLUCION TRAMO CALLE MEXICO-ESC. SECUNDARIA TECNICA, COL. LA LOMA;  CONSTRUCCIÓN DE RED DE DRENAJE PLUVIAL EN LA CALLE REVOLUCION TRAMO CALLE MEXICO-ESC. SECUNDARIA TECNICA, COL. LA LOMA</t>
  </si>
  <si>
    <t>TEJIDO SOCIAL 17 NO.416</t>
  </si>
  <si>
    <t>TEJIDO SOCIAL 17 NO.417</t>
  </si>
  <si>
    <t>TEJIDO SOCIAL 17 NO.429</t>
  </si>
  <si>
    <t>AMPLIACION DE LINEA Y RED DE DISTRIBUCION ELECTRICA EN LA CALLE VASCO DE QUIROGA Y OBREGON COLONIA LA LOMA.</t>
  </si>
  <si>
    <t>TEJIDO SOCIAL 17 NO.430</t>
  </si>
  <si>
    <t>AMPLIACION DE LINEA Y RED DE DISTRIBUCION ELECTRICA EN LA CALLE CUAHUTEMOC COLONIA LA LOMA</t>
  </si>
  <si>
    <t>TEJIDO SOCIAL 17 NO.444</t>
  </si>
  <si>
    <t>TEJIDO SOCIAL 17 NO.468</t>
  </si>
  <si>
    <t>CONSTRUCCION DE EMPEDRADO EMOBQUILLADO CON HUELLAS DE CONCRETO EN LA CALLE VIOLETA ( ENTRE LA IGLESIA Y CALLE EL ROSAL) EN LA COMUNIDAD DE SAN VICENTE DE GARMA</t>
  </si>
  <si>
    <t>TEJIDO SOCIAL 17 NO.469</t>
  </si>
  <si>
    <t>CONSTRUCCION DE EMPEDRADO EMBOQUILLADO CON HUELLAS DE CONCRETO EN LA CALLE INDEPENDENCIA (PRIMERA ETAPA) EN LA COMUNIDAD DE RINCON DE ALONSO</t>
  </si>
  <si>
    <t>TEJIDO SOCIAL 17 NO.473</t>
  </si>
  <si>
    <t>CONSTRUCCION DE EMPEDRADO EMBOQUILLADO CON HUELLAS DE CONCRETO EN LA CALLE CONSEJO MUNICIPAL EN LA COMUNIDAD DE MANGA DE BUENAVISTA</t>
  </si>
  <si>
    <t>TEJIDO SOCIAL 17 NO.474</t>
  </si>
  <si>
    <t>CONSTRUCCION DE EMPEDRADO EN CAMINO  EL BORREGO-BUENAVISTA DE LA LIBERTAD A LA CARRETERA PUERTO DEL AGUILA</t>
  </si>
  <si>
    <t>TEJIDO SOCIAL 17 NO.479</t>
  </si>
  <si>
    <t>CONSTRUCCIÓN DE EMPEDRADO EMBOQUILLADO CON HUELLAS DE CONCRETO EN LA CALLE MIGUEL HIDALGO EN LA CAMUNIDAD COLONIA NUEVA DE GUANTES.</t>
  </si>
  <si>
    <t>TEJIDO SOCIAL 17 NO.486</t>
  </si>
  <si>
    <t>CONSTRUCCIÓN DE EMPEDRADO EMBOQUILLADO CON HUELLAS DE CONCRETO EN LA CALLE JUAREZ EN LA COMUNIDAD EL CHIQUEO.</t>
  </si>
  <si>
    <t>TEJIDO SOCIAL 17 NO.487</t>
  </si>
  <si>
    <t>CONSTRUCCIÓN DE EMPEDRADO EMBOQUILLADO CON HUELLAS DE CONCRETO EN LA CALLE PRINCIPAL EN LA COMUNIDAD EL PERICO</t>
  </si>
  <si>
    <t>TEJIDO SOCIAL 17 NO.489</t>
  </si>
  <si>
    <t>CONSTRUCCION DE EMPEDRADO CON CEMENTO EN LA CALLE HIDALGO DE LA COMUNIDAD DE LA JAULILLA</t>
  </si>
  <si>
    <t>TEJIDO SOCIAL 17 NO.497</t>
  </si>
  <si>
    <t>CONSTRUCCION DE EMPEDRADO EMBOQUILLADO CON HUELLAS DE CONCRETO EN CAMINO RANCHO VIEJO DE TORRES -  CUADRILLA DE ANDARACUA EN LA COMUNIDAD POTRERILLO DE TORRES</t>
  </si>
  <si>
    <t>TEJIDO SOCIAL 17 NO.498</t>
  </si>
  <si>
    <t>CONSTRUCCION DE EMPEDRADO EMBOQUILLADO CON HUELA DE CONCRETO EN LA CALLE PRIVADA OBREGON 4 EN LA COMUNIDAD DE PUERTA DE ANDARACUA</t>
  </si>
  <si>
    <t>TEJIDO SOCIAL 17 NO.504</t>
  </si>
  <si>
    <t>CONSTRUCCION DE EMPEDRADO EMBOQUILLADO Y DRENAJE EN LA CALLE OBREGON EN LA COMUNIDAD DE PUERTA DE ANDARACUA</t>
  </si>
  <si>
    <t>TEJIDO SOCIAL 17 NO.505</t>
  </si>
  <si>
    <t>CONSTRUCCION DE EMPEDRADO Y DRENAJE EN LA CALLE ALLENDE DE LA COMUNIDAD DE PUERTA DE ANDARACUA</t>
  </si>
  <si>
    <t>TEJIDO SOCIAL 17 NO.506</t>
  </si>
  <si>
    <t>CONSTRUCCION DE EMPEDRADO Y EMBOQUILLADO CON CEMENTO EN LA CALLE INDEPENDENCIA 2 DE LA COMUNIDAD LAGUNILLA DE MOGOTES</t>
  </si>
  <si>
    <t>TEJIDO SOCIAL 17 NO.507</t>
  </si>
  <si>
    <t>CONSTRUCCION DE EMPEDRADO CON HUELLA DE CONCRETO EN LA CALLE LAZARO CARDENAS TRAMO 2 COMUNIDAD RANCHOS UNIDOS</t>
  </si>
  <si>
    <t>TEJIDO SOCIAL 17 NO.508</t>
  </si>
  <si>
    <t>CONSTRUCCION DE EMPEDRADO CON HUELLA DE CONCRETO EN LA CALLE EMILIANO ZAPATA COMUNIDAD RANCHOS UNIDOS</t>
  </si>
  <si>
    <t>TEJIDO SOCIAL 17 NO.509</t>
  </si>
  <si>
    <t>CONSTRUCCION DE EMPEDRADO EMBOQUILLADO CON HUELLAS DE CONCRETO EN LA CALLE AV.  DEL TRABAJO EN LA COMUNIDAD BUENAVISTA DE PARANGUEO</t>
  </si>
  <si>
    <t>TRANSFERENCIA DE RECURSOS NO.459</t>
  </si>
  <si>
    <t>CONSTRUCCION  Y REHABILITACION DE CAMINO LA MANGA-CUADRILLA DE ANDARACUA, MUNICIPIO DE VALLE DE SANTIAGO, GTO</t>
  </si>
  <si>
    <t>TRANSFERENCIA DE RECURSOS NO.460</t>
  </si>
  <si>
    <t>CONSTRUCCION DE REHABILITACION DE CAMINO SAN ISIDRO DE MOGOTES-SAN FELIPE-RINCON DE RARANGUEO, MUNICIPIO DE VALLE DE SANTIAGO, GTO</t>
  </si>
  <si>
    <t>TRANSFERENCIA DE RECURSOS NO.467</t>
  </si>
  <si>
    <t>CONSTRUCCION  Y REHABILITACION DE CAMINO EN LA COMUNIDAD DE CUATRO DE ALTAMIRA, MUNICIPIO DE VALLE DE SANTIAGO, GTO</t>
  </si>
  <si>
    <t>FISM PRODIM 17 NO.438</t>
  </si>
  <si>
    <t>FISM PRODIM 17 NO.436</t>
  </si>
  <si>
    <r>
      <rPr>
        <b/>
        <u/>
        <sz val="8"/>
        <color theme="1"/>
        <rFont val="Arial"/>
        <family val="2"/>
      </rPr>
      <t>ADQUISICION Y COLOCACION DE BIODIGESTOR DE 5 MTS 3 PARA PRODUCCION DE BIOGAS PARA LA VIVIENDA</t>
    </r>
    <r>
      <rPr>
        <sz val="8"/>
        <color theme="1"/>
        <rFont val="Arial"/>
        <family val="2"/>
      </rPr>
      <t xml:space="preserve"> (105) LOCALIDADES: EL NACIMIENTO 5, REFUGIO DE SAN GUILLERMO 4, DURANES DE ARRIBA11, LOS PATIOS 4, SABINO DE SANTA ROSA11,  TERAN 7, RANCHO NUEVO DE LA ISLA 3, RANCHO LOS SOSAS 1, LA ENMARANADA 6, HUERFANOS 2, CARMELITAS CHICO 8, LA TEJONERA 3, SAUZ DE PURISIMA 3, RINCON DE ALONSO SANCHEZ 1, SAN NICOLAS QUIRICEO 1, LA ISAL 13, ROJAS 2, SANTA ANA4, BELLA VISTA  DE SANTA MARIA 1, SANTIAGO APOSTOL 7, DURANES DE EN MEDIO 1, PUERTA DE SAN ROQUE 6, SABINO COPUDO 1.</t>
    </r>
  </si>
  <si>
    <r>
      <rPr>
        <b/>
        <u/>
        <sz val="8"/>
        <color theme="1"/>
        <rFont val="Arial"/>
        <family val="2"/>
      </rPr>
      <t>ADQUISICION Y COLOCACION DE BIODIGESTOR DE 5 MTS 3 PARA PRODUCCION DE BIOGAS PARA LA VIVIENDA (55)</t>
    </r>
    <r>
      <rPr>
        <sz val="8"/>
        <color theme="1"/>
        <rFont val="Arial"/>
        <family val="2"/>
      </rPr>
      <t xml:space="preserve"> LOCALIDADES: EL PERICO 23, LOS MARTINEZ 11, LOMA TENDIDA1, SAN RAFAEL DEL SAUZ 2, SANTA BARBARA 6, SAN JOSE DE LA MONTAÑA 2, PEGUEROS 8, LA COMPAÑIA1, LAS CAÑAS 1.</t>
    </r>
  </si>
  <si>
    <t xml:space="preserve">  PAVIMENTACION DE LA CALLE JOSEFA ORTIZ DE DOMINGUEZ TRAMO CALLE COLON - INDEPENDENCIA, COL. LA LOMA.; RED DE AGUA POTABLE DE LA CALLE JOSEFA ORTIZ DE DOMINGUEZ TRAMO CALLE COLON - INDEPENDENCIA, COL. LA LOMA.;  AMPLIACION DE RED DE DRENAJE DE LA CALLE JOSEFA ORTIZ DE DOMINGUEZ TRAMO CALLE COLON - INDEPENDENCIA, COL. LA LOMA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</si>
</sst>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1"/>
      <color theme="1"/>
      <name val="Calibri"/>
      <family val="2"/>
      <scheme val="minor"/>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b/>
      <vertAlign val="superscript"/>
      <sz val="9.6"/>
      <color theme="1"/>
      <name val="Arial"/>
      <family val="2"/>
    </font>
    <font>
      <sz val="8"/>
      <name val="Arial"/>
      <family val="2"/>
    </font>
    <font>
      <sz val="8"/>
      <color theme="1"/>
      <name val="Arial"/>
      <family val="2"/>
    </font>
    <font>
      <sz val="10"/>
      <color theme="1"/>
      <name val="Times New Roman"/>
      <family val="2"/>
    </font>
    <font>
      <b/>
      <u/>
      <sz val="8"/>
      <color theme="1"/>
      <name val="Arial"/>
      <family val="2"/>
    </font>
    <font>
      <sz val="8"/>
      <color rgb="FF002060"/>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0">
    <xf numFmtId="0" fontId="0" fillId="0" borderId="0"/>
    <xf numFmtId="164" fontId="3"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4" fontId="3" fillId="0" borderId="0" applyFont="0" applyFill="0" applyBorder="0" applyAlignment="0" applyProtection="0"/>
    <xf numFmtId="0" fontId="8" fillId="0" borderId="0"/>
    <xf numFmtId="0" fontId="3" fillId="0" borderId="0"/>
    <xf numFmtId="0" fontId="8" fillId="0" borderId="0"/>
    <xf numFmtId="0" fontId="3" fillId="0" borderId="0"/>
    <xf numFmtId="0" fontId="3" fillId="0" borderId="0"/>
    <xf numFmtId="0" fontId="3" fillId="0" borderId="0"/>
    <xf numFmtId="0" fontId="3" fillId="0" borderId="0"/>
    <xf numFmtId="0" fontId="8" fillId="0" borderId="0"/>
    <xf numFmtId="0" fontId="8" fillId="0" borderId="0"/>
    <xf numFmtId="0" fontId="3" fillId="0" borderId="0"/>
    <xf numFmtId="43" fontId="12" fillId="0" borderId="0" applyFont="0" applyFill="0" applyBorder="0" applyAlignment="0" applyProtection="0"/>
    <xf numFmtId="0" fontId="1" fillId="0" borderId="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0" fontId="12" fillId="0" borderId="0"/>
    <xf numFmtId="0" fontId="13" fillId="0" borderId="0"/>
    <xf numFmtId="0" fontId="1" fillId="0" borderId="0"/>
    <xf numFmtId="0" fontId="1" fillId="0" borderId="0"/>
    <xf numFmtId="9" fontId="3" fillId="0" borderId="0" applyFont="0" applyFill="0" applyBorder="0" applyAlignment="0" applyProtection="0"/>
    <xf numFmtId="9" fontId="12" fillId="0" borderId="0" applyFont="0" applyFill="0" applyBorder="0" applyAlignment="0" applyProtection="0"/>
  </cellStyleXfs>
  <cellXfs count="78">
    <xf numFmtId="0" fontId="0" fillId="0" borderId="0" xfId="0"/>
    <xf numFmtId="0" fontId="5" fillId="2" borderId="0" xfId="8" applyFont="1" applyFill="1" applyBorder="1" applyAlignment="1">
      <alignment horizontal="left" vertical="center" wrapText="1"/>
    </xf>
    <xf numFmtId="0" fontId="5"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2" fillId="0" borderId="0" xfId="0" applyFont="1" applyAlignment="1">
      <alignment horizontal="left" wrapText="1" indent="1"/>
    </xf>
    <xf numFmtId="0" fontId="7" fillId="4" borderId="2" xfId="0" applyFont="1" applyFill="1" applyBorder="1" applyAlignment="1">
      <alignment horizontal="left"/>
    </xf>
    <xf numFmtId="0" fontId="7" fillId="4" borderId="2" xfId="11" applyFont="1" applyFill="1" applyBorder="1" applyAlignment="1">
      <alignment horizontal="left" vertical="center"/>
    </xf>
    <xf numFmtId="0" fontId="7" fillId="4" borderId="4" xfId="11" applyFont="1" applyFill="1" applyBorder="1" applyAlignment="1">
      <alignment horizontal="center" vertical="center"/>
    </xf>
    <xf numFmtId="0" fontId="0" fillId="0" borderId="0" xfId="0" applyFont="1" applyAlignment="1">
      <alignment wrapText="1"/>
    </xf>
    <xf numFmtId="0" fontId="9" fillId="0" borderId="0" xfId="0" applyFont="1"/>
    <xf numFmtId="0" fontId="0" fillId="0" borderId="0" xfId="0" applyFont="1" applyFill="1" applyProtection="1">
      <protection locked="0"/>
    </xf>
    <xf numFmtId="43" fontId="0" fillId="0" borderId="0" xfId="17" applyFont="1" applyAlignment="1" applyProtection="1">
      <alignment horizontal="right"/>
      <protection locked="0"/>
    </xf>
    <xf numFmtId="0" fontId="11" fillId="0" borderId="0" xfId="8" applyFont="1" applyAlignment="1" applyProtection="1">
      <alignment vertical="top"/>
    </xf>
    <xf numFmtId="0" fontId="7" fillId="4" borderId="1" xfId="16" applyFont="1" applyFill="1" applyBorder="1" applyAlignment="1">
      <alignment horizontal="center" vertical="top"/>
    </xf>
    <xf numFmtId="43" fontId="7" fillId="4" borderId="2" xfId="17" applyFont="1" applyFill="1" applyBorder="1" applyAlignment="1">
      <alignment horizontal="right"/>
    </xf>
    <xf numFmtId="43" fontId="7" fillId="4" borderId="3" xfId="17" applyFont="1" applyFill="1" applyBorder="1" applyAlignment="1">
      <alignment horizontal="right"/>
    </xf>
    <xf numFmtId="43" fontId="7" fillId="4" borderId="4" xfId="17" applyFont="1" applyFill="1" applyBorder="1" applyAlignment="1">
      <alignment horizontal="right"/>
    </xf>
    <xf numFmtId="0" fontId="7" fillId="4" borderId="2" xfId="0" applyFont="1" applyFill="1" applyBorder="1" applyAlignment="1">
      <alignment horizontal="center"/>
    </xf>
    <xf numFmtId="0" fontId="7" fillId="4" borderId="3" xfId="0" applyFont="1" applyFill="1" applyBorder="1" applyAlignment="1">
      <alignment horizontal="center"/>
    </xf>
    <xf numFmtId="0" fontId="7" fillId="4" borderId="4" xfId="0" applyFont="1" applyFill="1" applyBorder="1" applyAlignment="1">
      <alignment horizontal="center"/>
    </xf>
    <xf numFmtId="0" fontId="7" fillId="4" borderId="5" xfId="16" applyFont="1" applyFill="1" applyBorder="1" applyAlignment="1">
      <alignment horizontal="center" vertical="top"/>
    </xf>
    <xf numFmtId="43" fontId="7" fillId="4" borderId="6" xfId="17" applyFont="1" applyFill="1" applyBorder="1" applyAlignment="1">
      <alignment horizontal="right" vertical="center"/>
    </xf>
    <xf numFmtId="0" fontId="7" fillId="4" borderId="6" xfId="0" applyFont="1" applyFill="1" applyBorder="1" applyAlignment="1">
      <alignment horizontal="center" vertical="center"/>
    </xf>
    <xf numFmtId="0" fontId="7" fillId="4" borderId="6" xfId="0" applyFont="1" applyFill="1" applyBorder="1" applyAlignment="1">
      <alignment horizontal="center"/>
    </xf>
    <xf numFmtId="4" fontId="7" fillId="4" borderId="6" xfId="11" applyNumberFormat="1" applyFont="1" applyFill="1" applyBorder="1" applyAlignment="1">
      <alignment horizontal="center" vertical="center"/>
    </xf>
    <xf numFmtId="0" fontId="0" fillId="0" borderId="0" xfId="0" applyFont="1" applyAlignment="1" applyProtection="1">
      <protection locked="0"/>
    </xf>
    <xf numFmtId="0" fontId="0" fillId="0" borderId="6" xfId="0" applyFont="1" applyFill="1" applyBorder="1" applyAlignment="1"/>
    <xf numFmtId="0" fontId="0" fillId="0" borderId="2" xfId="0" applyFont="1" applyFill="1" applyBorder="1" applyAlignment="1">
      <alignment horizontal="left" vertical="center"/>
    </xf>
    <xf numFmtId="4" fontId="0" fillId="0" borderId="6" xfId="17" applyNumberFormat="1" applyFont="1" applyFill="1" applyBorder="1" applyAlignment="1">
      <alignment vertical="center"/>
    </xf>
    <xf numFmtId="4" fontId="0" fillId="0" borderId="6" xfId="17" applyNumberFormat="1" applyFont="1" applyFill="1" applyBorder="1" applyAlignment="1" applyProtection="1">
      <protection locked="0"/>
    </xf>
    <xf numFmtId="2" fontId="0" fillId="0" borderId="6" xfId="0" applyNumberFormat="1" applyFont="1" applyFill="1" applyBorder="1" applyAlignment="1" applyProtection="1">
      <alignment horizontal="right"/>
      <protection locked="0"/>
    </xf>
    <xf numFmtId="9" fontId="0" fillId="0" borderId="6" xfId="29" applyFont="1" applyFill="1" applyBorder="1" applyAlignment="1" applyProtection="1">
      <alignment horizontal="left"/>
      <protection locked="0"/>
    </xf>
    <xf numFmtId="0" fontId="0" fillId="0" borderId="6" xfId="0" applyFont="1" applyFill="1" applyBorder="1" applyAlignment="1">
      <alignment horizontal="left" vertical="center"/>
    </xf>
    <xf numFmtId="0" fontId="0" fillId="0" borderId="6" xfId="0" applyFont="1" applyFill="1" applyBorder="1" applyAlignment="1">
      <alignment vertical="center"/>
    </xf>
    <xf numFmtId="0" fontId="0" fillId="0" borderId="6" xfId="0" applyFont="1" applyFill="1" applyBorder="1" applyAlignment="1">
      <alignment horizontal="left" vertical="top"/>
    </xf>
    <xf numFmtId="0" fontId="0" fillId="0" borderId="6" xfId="0" applyFont="1" applyFill="1" applyBorder="1" applyAlignment="1" applyProtection="1">
      <alignment horizontal="left"/>
      <protection locked="0"/>
    </xf>
    <xf numFmtId="0" fontId="0" fillId="0" borderId="6" xfId="0" applyNumberFormat="1" applyFont="1" applyFill="1" applyBorder="1" applyAlignment="1" applyProtection="1">
      <alignment horizontal="left" vertical="top"/>
      <protection locked="0"/>
    </xf>
    <xf numFmtId="0" fontId="0" fillId="0" borderId="6" xfId="0" applyFont="1" applyFill="1" applyBorder="1" applyAlignment="1" applyProtection="1">
      <protection locked="0"/>
    </xf>
    <xf numFmtId="0" fontId="0" fillId="0" borderId="6" xfId="0" applyFont="1" applyFill="1" applyBorder="1" applyAlignment="1" applyProtection="1">
      <alignment horizontal="left" vertical="center"/>
      <protection locked="0"/>
    </xf>
    <xf numFmtId="0" fontId="11" fillId="0" borderId="6" xfId="0" applyFont="1" applyFill="1" applyBorder="1" applyAlignment="1">
      <alignment horizontal="left" vertical="center"/>
    </xf>
    <xf numFmtId="0" fontId="11" fillId="0" borderId="6" xfId="0" applyFont="1" applyFill="1" applyBorder="1" applyAlignment="1">
      <alignment vertical="center"/>
    </xf>
    <xf numFmtId="0" fontId="11" fillId="0" borderId="2" xfId="0" applyFont="1" applyFill="1" applyBorder="1" applyAlignment="1">
      <alignment horizontal="left" vertical="center"/>
    </xf>
    <xf numFmtId="4" fontId="12" fillId="0" borderId="6" xfId="17" applyNumberFormat="1" applyFont="1" applyFill="1" applyBorder="1" applyAlignment="1">
      <alignment vertical="center"/>
    </xf>
    <xf numFmtId="0" fontId="11" fillId="0" borderId="6" xfId="0" applyFont="1" applyFill="1" applyBorder="1" applyAlignment="1" applyProtection="1">
      <alignment horizontal="left" vertical="center"/>
      <protection locked="0"/>
    </xf>
    <xf numFmtId="0" fontId="0" fillId="0" borderId="6" xfId="0" applyFont="1" applyFill="1" applyBorder="1" applyAlignment="1" applyProtection="1">
      <alignment vertical="center"/>
      <protection locked="0"/>
    </xf>
    <xf numFmtId="4" fontId="11" fillId="0" borderId="6" xfId="17" applyNumberFormat="1" applyFont="1" applyFill="1" applyBorder="1" applyAlignment="1" applyProtection="1">
      <alignment vertical="center"/>
      <protection locked="0"/>
    </xf>
    <xf numFmtId="4" fontId="0" fillId="0" borderId="6" xfId="17" applyNumberFormat="1" applyFont="1" applyFill="1" applyBorder="1" applyAlignment="1" applyProtection="1">
      <alignment vertical="center"/>
      <protection locked="0"/>
    </xf>
    <xf numFmtId="0" fontId="0" fillId="0" borderId="6" xfId="17" applyNumberFormat="1" applyFont="1" applyFill="1" applyBorder="1" applyAlignment="1" applyProtection="1">
      <alignment horizontal="left" vertical="top"/>
      <protection locked="0"/>
    </xf>
    <xf numFmtId="49" fontId="0" fillId="0" borderId="6" xfId="17" applyNumberFormat="1" applyFont="1" applyFill="1" applyBorder="1" applyAlignment="1" applyProtection="1">
      <alignment vertical="center"/>
      <protection locked="0"/>
    </xf>
    <xf numFmtId="0" fontId="11" fillId="0" borderId="6" xfId="17" applyNumberFormat="1" applyFont="1" applyFill="1" applyBorder="1" applyAlignment="1" applyProtection="1">
      <alignment horizontal="left" vertical="top"/>
      <protection locked="0"/>
    </xf>
    <xf numFmtId="49" fontId="11" fillId="0" borderId="6" xfId="17" applyNumberFormat="1" applyFont="1" applyFill="1" applyBorder="1" applyAlignment="1" applyProtection="1">
      <alignment vertical="center"/>
      <protection locked="0"/>
    </xf>
    <xf numFmtId="4" fontId="11" fillId="0" borderId="6" xfId="0" applyNumberFormat="1" applyFont="1" applyFill="1" applyBorder="1" applyAlignment="1">
      <alignment vertical="center"/>
    </xf>
    <xf numFmtId="0" fontId="9" fillId="0" borderId="6" xfId="0" applyFont="1" applyFill="1" applyBorder="1" applyAlignment="1">
      <alignment horizontal="left" vertical="center"/>
    </xf>
    <xf numFmtId="0" fontId="9" fillId="0" borderId="6" xfId="0" applyFont="1" applyFill="1" applyBorder="1" applyAlignment="1">
      <alignment vertical="center"/>
    </xf>
    <xf numFmtId="0" fontId="0" fillId="0" borderId="6" xfId="0" applyFont="1" applyFill="1" applyBorder="1" applyAlignment="1">
      <alignment horizontal="left"/>
    </xf>
    <xf numFmtId="0" fontId="15" fillId="0" borderId="6" xfId="0" applyFont="1" applyFill="1" applyBorder="1" applyAlignment="1">
      <alignment horizontal="left" vertical="center"/>
    </xf>
    <xf numFmtId="0" fontId="11" fillId="0" borderId="6" xfId="0" applyNumberFormat="1" applyFont="1" applyFill="1" applyBorder="1" applyAlignment="1" applyProtection="1">
      <alignment horizontal="left" vertical="top"/>
      <protection locked="0"/>
    </xf>
    <xf numFmtId="4" fontId="0" fillId="0" borderId="3" xfId="17" applyNumberFormat="1" applyFont="1" applyFill="1" applyBorder="1" applyAlignment="1">
      <alignment vertical="center"/>
    </xf>
    <xf numFmtId="43" fontId="0" fillId="0" borderId="6" xfId="17" applyFont="1" applyFill="1" applyBorder="1" applyAlignment="1" applyProtection="1">
      <alignment horizontal="right"/>
      <protection locked="0"/>
    </xf>
    <xf numFmtId="0" fontId="7" fillId="4" borderId="6" xfId="0" applyFont="1" applyFill="1" applyBorder="1" applyAlignment="1" applyProtection="1">
      <alignment horizontal="center" wrapText="1"/>
      <protection locked="0"/>
    </xf>
    <xf numFmtId="0" fontId="7" fillId="4" borderId="6" xfId="0" applyFont="1" applyFill="1" applyBorder="1" applyAlignment="1" applyProtection="1">
      <alignment horizontal="right" wrapText="1"/>
      <protection locked="0"/>
    </xf>
    <xf numFmtId="0" fontId="0" fillId="0" borderId="6" xfId="0" applyFont="1" applyFill="1" applyBorder="1" applyAlignment="1" applyProtection="1">
      <alignment horizontal="left" vertical="top"/>
      <protection locked="0"/>
    </xf>
    <xf numFmtId="4" fontId="11" fillId="0" borderId="6" xfId="17" applyNumberFormat="1" applyFont="1" applyFill="1" applyBorder="1" applyAlignment="1">
      <alignment vertical="center"/>
    </xf>
    <xf numFmtId="4" fontId="0" fillId="0" borderId="0" xfId="17" applyNumberFormat="1" applyFont="1" applyFill="1" applyAlignment="1" applyProtection="1">
      <protection locked="0"/>
    </xf>
    <xf numFmtId="0" fontId="0" fillId="0" borderId="0" xfId="0" applyFont="1" applyFill="1" applyAlignment="1" applyProtection="1">
      <protection locked="0"/>
    </xf>
    <xf numFmtId="0" fontId="0" fillId="0" borderId="0" xfId="0" applyFont="1" applyFill="1" applyAlignment="1" applyProtection="1">
      <alignment horizontal="left"/>
      <protection locked="0"/>
    </xf>
    <xf numFmtId="4" fontId="0" fillId="0" borderId="0" xfId="0" applyNumberFormat="1" applyFill="1" applyAlignment="1"/>
    <xf numFmtId="4" fontId="12" fillId="0" borderId="6" xfId="17" applyNumberFormat="1" applyFont="1" applyFill="1" applyBorder="1" applyAlignment="1" applyProtection="1">
      <protection locked="0"/>
    </xf>
    <xf numFmtId="43" fontId="0" fillId="0" borderId="6" xfId="17" applyFont="1" applyFill="1" applyBorder="1" applyAlignment="1" applyProtection="1">
      <alignment horizontal="left"/>
      <protection locked="0"/>
    </xf>
    <xf numFmtId="0" fontId="0" fillId="0" borderId="3" xfId="0" applyFont="1" applyFill="1" applyBorder="1" applyAlignment="1" applyProtection="1">
      <alignment horizontal="left"/>
      <protection locked="0"/>
    </xf>
    <xf numFmtId="4" fontId="0" fillId="0" borderId="3" xfId="17" applyNumberFormat="1" applyFont="1" applyFill="1" applyBorder="1" applyAlignment="1" applyProtection="1">
      <protection locked="0"/>
    </xf>
    <xf numFmtId="0" fontId="0" fillId="0" borderId="2" xfId="0" applyFont="1" applyFill="1" applyBorder="1" applyAlignment="1" applyProtection="1">
      <alignment horizontal="left"/>
      <protection locked="0"/>
    </xf>
    <xf numFmtId="0" fontId="15" fillId="0" borderId="6" xfId="0" applyFont="1" applyFill="1" applyBorder="1" applyAlignment="1">
      <alignment horizontal="left" vertical="top"/>
    </xf>
    <xf numFmtId="2" fontId="11" fillId="0" borderId="6" xfId="17" applyNumberFormat="1" applyFont="1" applyFill="1" applyBorder="1" applyAlignment="1">
      <alignment horizontal="right" vertical="center"/>
    </xf>
    <xf numFmtId="2" fontId="0" fillId="0" borderId="6" xfId="17" applyNumberFormat="1" applyFont="1" applyFill="1" applyBorder="1" applyAlignment="1" applyProtection="1">
      <alignment horizontal="right"/>
      <protection locked="0"/>
    </xf>
  </cellXfs>
  <cellStyles count="30">
    <cellStyle name="Euro" xfId="1"/>
    <cellStyle name="Millares" xfId="17" builtinId="3"/>
    <cellStyle name="Millares 2" xfId="2"/>
    <cellStyle name="Millares 2 2" xfId="3"/>
    <cellStyle name="Millares 2 2 2" xfId="20"/>
    <cellStyle name="Millares 2 3" xfId="4"/>
    <cellStyle name="Millares 2 3 2" xfId="21"/>
    <cellStyle name="Millares 2 4" xfId="19"/>
    <cellStyle name="Millares 3" xfId="5"/>
    <cellStyle name="Millares 3 2" xfId="22"/>
    <cellStyle name="Moneda 2" xfId="6"/>
    <cellStyle name="Moneda 2 2" xfId="23"/>
    <cellStyle name="Normal" xfId="0" builtinId="0"/>
    <cellStyle name="Normal 2" xfId="7"/>
    <cellStyle name="Normal 2 2" xfId="8"/>
    <cellStyle name="Normal 2 3" xfId="24"/>
    <cellStyle name="Normal 3" xfId="9"/>
    <cellStyle name="Normal 3 2" xfId="25"/>
    <cellStyle name="Normal 4" xfId="10"/>
    <cellStyle name="Normal 4 2" xfId="11"/>
    <cellStyle name="Normal 5" xfId="12"/>
    <cellStyle name="Normal 5 2" xfId="13"/>
    <cellStyle name="Normal 6" xfId="14"/>
    <cellStyle name="Normal 6 2" xfId="15"/>
    <cellStyle name="Normal 6 2 2" xfId="27"/>
    <cellStyle name="Normal 6 3" xfId="26"/>
    <cellStyle name="Normal 7" xfId="18"/>
    <cellStyle name="Normal_141008Reportes Cuadros Institucionales-sectorialesADV" xfId="16"/>
    <cellStyle name="Porcentaje" xfId="29" builtinId="5"/>
    <cellStyle name="Porcentual 2" xfId="28"/>
  </cellStyles>
  <dxfs count="0"/>
  <tableStyles count="0" defaultTableStyle="TableStyleMedium2" defaultPivotStyle="PivotStyleLight16"/>
  <colors>
    <mruColors>
      <color rgb="FFFF9B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0"/>
  <sheetViews>
    <sheetView tabSelected="1" workbookViewId="0">
      <selection sqref="A1:N1"/>
    </sheetView>
  </sheetViews>
  <sheetFormatPr baseColWidth="10" defaultRowHeight="11.25" x14ac:dyDescent="0.2"/>
  <cols>
    <col min="1" max="1" width="31.1640625" style="28" customWidth="1"/>
    <col min="2" max="2" width="28" style="28" customWidth="1"/>
    <col min="3" max="3" width="84" style="28" customWidth="1"/>
    <col min="4" max="4" width="28.33203125" style="28" customWidth="1"/>
    <col min="5" max="5" width="20.5" style="14" customWidth="1"/>
    <col min="6" max="6" width="19.83203125" style="14" customWidth="1"/>
    <col min="7" max="7" width="17.83203125" style="14" customWidth="1"/>
    <col min="8" max="10" width="13.33203125" style="28" customWidth="1"/>
    <col min="11" max="14" width="11.83203125" style="28" customWidth="1"/>
    <col min="15" max="15" width="14.5" style="3" customWidth="1"/>
    <col min="16" max="16384" width="12" style="3"/>
  </cols>
  <sheetData>
    <row r="1" spans="1:14" s="4" customFormat="1" ht="35.1" customHeight="1" x14ac:dyDescent="0.2">
      <c r="A1" s="62" t="s">
        <v>40</v>
      </c>
      <c r="B1" s="62"/>
      <c r="C1" s="62"/>
      <c r="D1" s="62"/>
      <c r="E1" s="63"/>
      <c r="F1" s="63"/>
      <c r="G1" s="63"/>
      <c r="H1" s="62"/>
      <c r="I1" s="62"/>
      <c r="J1" s="62"/>
      <c r="K1" s="62"/>
      <c r="L1" s="62"/>
      <c r="M1" s="62"/>
      <c r="N1" s="62"/>
    </row>
    <row r="2" spans="1:14" s="4" customFormat="1" ht="12.75" customHeight="1" x14ac:dyDescent="0.2">
      <c r="A2" s="16"/>
      <c r="B2" s="16"/>
      <c r="C2" s="16"/>
      <c r="D2" s="16"/>
      <c r="E2" s="17"/>
      <c r="F2" s="18" t="s">
        <v>2</v>
      </c>
      <c r="G2" s="19"/>
      <c r="H2" s="20"/>
      <c r="I2" s="21" t="s">
        <v>8</v>
      </c>
      <c r="J2" s="22"/>
      <c r="K2" s="8" t="s">
        <v>15</v>
      </c>
      <c r="L2" s="22"/>
      <c r="M2" s="9" t="s">
        <v>14</v>
      </c>
      <c r="N2" s="10"/>
    </row>
    <row r="3" spans="1:14" s="4" customFormat="1" ht="21.95" customHeight="1" x14ac:dyDescent="0.2">
      <c r="A3" s="23" t="s">
        <v>16</v>
      </c>
      <c r="B3" s="23" t="s">
        <v>0</v>
      </c>
      <c r="C3" s="23" t="s">
        <v>5</v>
      </c>
      <c r="D3" s="23" t="s">
        <v>1</v>
      </c>
      <c r="E3" s="24" t="s">
        <v>3</v>
      </c>
      <c r="F3" s="24" t="s">
        <v>4</v>
      </c>
      <c r="G3" s="24" t="s">
        <v>6</v>
      </c>
      <c r="H3" s="25" t="s">
        <v>9</v>
      </c>
      <c r="I3" s="25" t="s">
        <v>4</v>
      </c>
      <c r="J3" s="25" t="s">
        <v>7</v>
      </c>
      <c r="K3" s="26" t="s">
        <v>10</v>
      </c>
      <c r="L3" s="26" t="s">
        <v>11</v>
      </c>
      <c r="M3" s="27" t="s">
        <v>12</v>
      </c>
      <c r="N3" s="27" t="s">
        <v>13</v>
      </c>
    </row>
    <row r="4" spans="1:14" x14ac:dyDescent="0.2">
      <c r="A4" s="39" t="s">
        <v>41</v>
      </c>
      <c r="B4" s="47" t="s">
        <v>42</v>
      </c>
      <c r="C4" s="64" t="s">
        <v>43</v>
      </c>
      <c r="D4" s="41" t="s">
        <v>44</v>
      </c>
      <c r="E4" s="49">
        <v>26269.07</v>
      </c>
      <c r="F4" s="49">
        <v>26269.07</v>
      </c>
      <c r="G4" s="32">
        <v>15903.59</v>
      </c>
      <c r="H4" s="33">
        <v>1</v>
      </c>
      <c r="I4" s="33">
        <v>1</v>
      </c>
      <c r="J4" s="33">
        <v>1</v>
      </c>
      <c r="K4" s="34">
        <f t="shared" ref="K4:K67" si="0">G4/E4</f>
        <v>0.60541123077444314</v>
      </c>
      <c r="L4" s="34">
        <f t="shared" ref="L4:L67" si="1">G4/F4</f>
        <v>0.60541123077444314</v>
      </c>
      <c r="M4" s="34">
        <f t="shared" ref="M4:M67" si="2">J4/H4</f>
        <v>1</v>
      </c>
      <c r="N4" s="34">
        <f t="shared" ref="N4:N67" si="3">J4/I4</f>
        <v>1</v>
      </c>
    </row>
    <row r="5" spans="1:14" x14ac:dyDescent="0.2">
      <c r="A5" s="29" t="s">
        <v>45</v>
      </c>
      <c r="B5" s="29" t="s">
        <v>46</v>
      </c>
      <c r="C5" s="35" t="s">
        <v>47</v>
      </c>
      <c r="D5" s="30" t="s">
        <v>48</v>
      </c>
      <c r="E5" s="31">
        <v>203892.42</v>
      </c>
      <c r="F5" s="31">
        <v>203892.42</v>
      </c>
      <c r="G5" s="32">
        <v>0</v>
      </c>
      <c r="H5" s="33">
        <v>1</v>
      </c>
      <c r="I5" s="33">
        <v>1</v>
      </c>
      <c r="J5" s="33">
        <v>0</v>
      </c>
      <c r="K5" s="34"/>
      <c r="L5" s="34"/>
      <c r="M5" s="34"/>
      <c r="N5" s="34"/>
    </row>
    <row r="6" spans="1:14" x14ac:dyDescent="0.2">
      <c r="A6" s="38" t="s">
        <v>49</v>
      </c>
      <c r="B6" s="29" t="s">
        <v>50</v>
      </c>
      <c r="C6" s="38" t="s">
        <v>51</v>
      </c>
      <c r="D6" s="38" t="s">
        <v>44</v>
      </c>
      <c r="E6" s="32">
        <v>627750</v>
      </c>
      <c r="F6" s="65">
        <v>418500</v>
      </c>
      <c r="G6" s="32">
        <v>258850</v>
      </c>
      <c r="H6" s="33">
        <v>7</v>
      </c>
      <c r="I6" s="33">
        <v>7</v>
      </c>
      <c r="J6" s="33">
        <v>5</v>
      </c>
      <c r="K6" s="34">
        <f t="shared" si="0"/>
        <v>0.4123456790123457</v>
      </c>
      <c r="L6" s="34">
        <f t="shared" si="1"/>
        <v>0.61851851851851847</v>
      </c>
      <c r="M6" s="34">
        <f t="shared" si="2"/>
        <v>0.7142857142857143</v>
      </c>
      <c r="N6" s="34">
        <f t="shared" si="3"/>
        <v>0.7142857142857143</v>
      </c>
    </row>
    <row r="7" spans="1:14" s="13" customFormat="1" x14ac:dyDescent="0.2">
      <c r="A7" s="35" t="s">
        <v>52</v>
      </c>
      <c r="B7" s="36" t="s">
        <v>53</v>
      </c>
      <c r="C7" s="35" t="s">
        <v>54</v>
      </c>
      <c r="D7" s="30" t="s">
        <v>48</v>
      </c>
      <c r="E7" s="31">
        <v>562643.68000000005</v>
      </c>
      <c r="F7" s="31">
        <v>562643.68000000005</v>
      </c>
      <c r="G7" s="32">
        <v>0</v>
      </c>
      <c r="H7" s="33">
        <v>1</v>
      </c>
      <c r="I7" s="33">
        <v>1</v>
      </c>
      <c r="J7" s="33">
        <v>0</v>
      </c>
      <c r="K7" s="34">
        <f t="shared" si="0"/>
        <v>0</v>
      </c>
      <c r="L7" s="34">
        <f t="shared" si="1"/>
        <v>0</v>
      </c>
      <c r="M7" s="34">
        <f t="shared" si="2"/>
        <v>0</v>
      </c>
      <c r="N7" s="34">
        <f t="shared" si="3"/>
        <v>0</v>
      </c>
    </row>
    <row r="8" spans="1:14" x14ac:dyDescent="0.2">
      <c r="A8" s="35" t="s">
        <v>52</v>
      </c>
      <c r="B8" s="36" t="s">
        <v>53</v>
      </c>
      <c r="C8" s="35" t="s">
        <v>55</v>
      </c>
      <c r="D8" s="30" t="s">
        <v>48</v>
      </c>
      <c r="E8" s="31">
        <v>517000</v>
      </c>
      <c r="F8" s="31">
        <v>517000</v>
      </c>
      <c r="G8" s="32">
        <v>0</v>
      </c>
      <c r="H8" s="33">
        <v>1</v>
      </c>
      <c r="I8" s="33">
        <v>1</v>
      </c>
      <c r="J8" s="33">
        <v>0</v>
      </c>
      <c r="K8" s="34">
        <f t="shared" si="0"/>
        <v>0</v>
      </c>
      <c r="L8" s="34">
        <f t="shared" si="1"/>
        <v>0</v>
      </c>
      <c r="M8" s="34">
        <f t="shared" si="2"/>
        <v>0</v>
      </c>
      <c r="N8" s="34">
        <f t="shared" si="3"/>
        <v>0</v>
      </c>
    </row>
    <row r="9" spans="1:14" x14ac:dyDescent="0.2">
      <c r="A9" s="35" t="s">
        <v>52</v>
      </c>
      <c r="B9" s="36" t="s">
        <v>53</v>
      </c>
      <c r="C9" s="35" t="s">
        <v>56</v>
      </c>
      <c r="D9" s="30" t="s">
        <v>48</v>
      </c>
      <c r="E9" s="31">
        <v>540975.04</v>
      </c>
      <c r="F9" s="31">
        <v>540975.04</v>
      </c>
      <c r="G9" s="32">
        <v>0</v>
      </c>
      <c r="H9" s="33">
        <v>1</v>
      </c>
      <c r="I9" s="33">
        <v>1</v>
      </c>
      <c r="J9" s="33">
        <v>0</v>
      </c>
      <c r="K9" s="34">
        <f t="shared" si="0"/>
        <v>0</v>
      </c>
      <c r="L9" s="34">
        <f t="shared" si="1"/>
        <v>0</v>
      </c>
      <c r="M9" s="34">
        <f t="shared" si="2"/>
        <v>0</v>
      </c>
      <c r="N9" s="34">
        <f t="shared" si="3"/>
        <v>0</v>
      </c>
    </row>
    <row r="10" spans="1:14" x14ac:dyDescent="0.2">
      <c r="A10" s="35" t="s">
        <v>52</v>
      </c>
      <c r="B10" s="36" t="s">
        <v>53</v>
      </c>
      <c r="C10" s="35" t="s">
        <v>57</v>
      </c>
      <c r="D10" s="30" t="s">
        <v>48</v>
      </c>
      <c r="E10" s="31">
        <v>585873.21</v>
      </c>
      <c r="F10" s="31">
        <v>585873.21</v>
      </c>
      <c r="G10" s="32">
        <v>0</v>
      </c>
      <c r="H10" s="33">
        <v>1</v>
      </c>
      <c r="I10" s="33">
        <v>1</v>
      </c>
      <c r="J10" s="33">
        <v>0</v>
      </c>
      <c r="K10" s="34">
        <f t="shared" si="0"/>
        <v>0</v>
      </c>
      <c r="L10" s="34">
        <f t="shared" si="1"/>
        <v>0</v>
      </c>
      <c r="M10" s="34">
        <f t="shared" si="2"/>
        <v>0</v>
      </c>
      <c r="N10" s="34">
        <f t="shared" si="3"/>
        <v>0</v>
      </c>
    </row>
    <row r="11" spans="1:14" x14ac:dyDescent="0.2">
      <c r="A11" s="35" t="s">
        <v>52</v>
      </c>
      <c r="B11" s="29" t="s">
        <v>53</v>
      </c>
      <c r="C11" s="37" t="s">
        <v>58</v>
      </c>
      <c r="D11" s="38" t="s">
        <v>44</v>
      </c>
      <c r="E11" s="31">
        <v>1500000</v>
      </c>
      <c r="F11" s="31">
        <v>1500000</v>
      </c>
      <c r="G11" s="32">
        <v>0</v>
      </c>
      <c r="H11" s="33">
        <v>1</v>
      </c>
      <c r="I11" s="33">
        <v>1</v>
      </c>
      <c r="J11" s="33">
        <v>0</v>
      </c>
      <c r="K11" s="34">
        <f t="shared" si="0"/>
        <v>0</v>
      </c>
      <c r="L11" s="34">
        <f t="shared" si="1"/>
        <v>0</v>
      </c>
      <c r="M11" s="34">
        <f t="shared" si="2"/>
        <v>0</v>
      </c>
      <c r="N11" s="34">
        <f t="shared" si="3"/>
        <v>0</v>
      </c>
    </row>
    <row r="12" spans="1:14" x14ac:dyDescent="0.2">
      <c r="A12" s="35" t="s">
        <v>52</v>
      </c>
      <c r="B12" s="29" t="s">
        <v>53</v>
      </c>
      <c r="C12" s="37" t="s">
        <v>59</v>
      </c>
      <c r="D12" s="38" t="s">
        <v>44</v>
      </c>
      <c r="E12" s="31">
        <v>2000000</v>
      </c>
      <c r="F12" s="31">
        <v>2000000</v>
      </c>
      <c r="G12" s="32">
        <v>0</v>
      </c>
      <c r="H12" s="33">
        <v>1</v>
      </c>
      <c r="I12" s="33">
        <v>1</v>
      </c>
      <c r="J12" s="33">
        <v>0</v>
      </c>
      <c r="K12" s="34">
        <f t="shared" si="0"/>
        <v>0</v>
      </c>
      <c r="L12" s="34">
        <f t="shared" si="1"/>
        <v>0</v>
      </c>
      <c r="M12" s="34">
        <f t="shared" si="2"/>
        <v>0</v>
      </c>
      <c r="N12" s="34">
        <f t="shared" si="3"/>
        <v>0</v>
      </c>
    </row>
    <row r="13" spans="1:14" x14ac:dyDescent="0.2">
      <c r="A13" s="35" t="s">
        <v>52</v>
      </c>
      <c r="B13" s="29" t="s">
        <v>53</v>
      </c>
      <c r="C13" s="37" t="s">
        <v>60</v>
      </c>
      <c r="D13" s="38" t="s">
        <v>44</v>
      </c>
      <c r="E13" s="31">
        <v>2400000</v>
      </c>
      <c r="F13" s="31">
        <v>2400000</v>
      </c>
      <c r="G13" s="32">
        <v>0</v>
      </c>
      <c r="H13" s="33">
        <v>1</v>
      </c>
      <c r="I13" s="33">
        <v>1</v>
      </c>
      <c r="J13" s="33">
        <v>0</v>
      </c>
      <c r="K13" s="34">
        <f t="shared" si="0"/>
        <v>0</v>
      </c>
      <c r="L13" s="34">
        <f t="shared" si="1"/>
        <v>0</v>
      </c>
      <c r="M13" s="34">
        <f t="shared" si="2"/>
        <v>0</v>
      </c>
      <c r="N13" s="34">
        <f t="shared" si="3"/>
        <v>0</v>
      </c>
    </row>
    <row r="14" spans="1:14" x14ac:dyDescent="0.2">
      <c r="A14" s="35" t="s">
        <v>52</v>
      </c>
      <c r="B14" s="29" t="s">
        <v>53</v>
      </c>
      <c r="C14" s="37" t="s">
        <v>61</v>
      </c>
      <c r="D14" s="38" t="s">
        <v>44</v>
      </c>
      <c r="E14" s="31">
        <v>570819.74</v>
      </c>
      <c r="F14" s="31">
        <v>570819.74</v>
      </c>
      <c r="G14" s="32">
        <v>0</v>
      </c>
      <c r="H14" s="33">
        <v>1</v>
      </c>
      <c r="I14" s="33">
        <v>1</v>
      </c>
      <c r="J14" s="33">
        <v>0</v>
      </c>
      <c r="K14" s="34">
        <f t="shared" si="0"/>
        <v>0</v>
      </c>
      <c r="L14" s="34">
        <f t="shared" si="1"/>
        <v>0</v>
      </c>
      <c r="M14" s="34">
        <f t="shared" si="2"/>
        <v>0</v>
      </c>
      <c r="N14" s="34">
        <f t="shared" si="3"/>
        <v>0</v>
      </c>
    </row>
    <row r="15" spans="1:14" x14ac:dyDescent="0.2">
      <c r="A15" s="35" t="s">
        <v>52</v>
      </c>
      <c r="B15" s="29" t="s">
        <v>53</v>
      </c>
      <c r="C15" s="37" t="s">
        <v>62</v>
      </c>
      <c r="D15" s="38" t="s">
        <v>44</v>
      </c>
      <c r="E15" s="31">
        <v>543999.66</v>
      </c>
      <c r="F15" s="31">
        <v>543999.66</v>
      </c>
      <c r="G15" s="32">
        <v>0</v>
      </c>
      <c r="H15" s="33">
        <v>1</v>
      </c>
      <c r="I15" s="33">
        <v>1</v>
      </c>
      <c r="J15" s="33">
        <v>0</v>
      </c>
      <c r="K15" s="34">
        <f t="shared" si="0"/>
        <v>0</v>
      </c>
      <c r="L15" s="34">
        <f t="shared" si="1"/>
        <v>0</v>
      </c>
      <c r="M15" s="34">
        <f t="shared" si="2"/>
        <v>0</v>
      </c>
      <c r="N15" s="34">
        <f t="shared" si="3"/>
        <v>0</v>
      </c>
    </row>
    <row r="16" spans="1:14" x14ac:dyDescent="0.2">
      <c r="A16" s="35" t="s">
        <v>52</v>
      </c>
      <c r="B16" s="29" t="s">
        <v>53</v>
      </c>
      <c r="C16" s="37" t="s">
        <v>63</v>
      </c>
      <c r="D16" s="38" t="s">
        <v>44</v>
      </c>
      <c r="E16" s="31">
        <v>593643.92000000004</v>
      </c>
      <c r="F16" s="31">
        <v>593643.92000000004</v>
      </c>
      <c r="G16" s="32">
        <v>0</v>
      </c>
      <c r="H16" s="33">
        <v>1</v>
      </c>
      <c r="I16" s="33">
        <v>1</v>
      </c>
      <c r="J16" s="33">
        <v>0</v>
      </c>
      <c r="K16" s="34">
        <f t="shared" si="0"/>
        <v>0</v>
      </c>
      <c r="L16" s="34">
        <f t="shared" si="1"/>
        <v>0</v>
      </c>
      <c r="M16" s="34">
        <f t="shared" si="2"/>
        <v>0</v>
      </c>
      <c r="N16" s="34">
        <f t="shared" si="3"/>
        <v>0</v>
      </c>
    </row>
    <row r="17" spans="1:14" x14ac:dyDescent="0.2">
      <c r="A17" s="35" t="s">
        <v>52</v>
      </c>
      <c r="B17" s="29" t="s">
        <v>53</v>
      </c>
      <c r="C17" s="37" t="s">
        <v>64</v>
      </c>
      <c r="D17" s="38" t="s">
        <v>44</v>
      </c>
      <c r="E17" s="31">
        <v>525207.66</v>
      </c>
      <c r="F17" s="31">
        <v>525207.66</v>
      </c>
      <c r="G17" s="32">
        <v>0</v>
      </c>
      <c r="H17" s="33">
        <v>1</v>
      </c>
      <c r="I17" s="33">
        <v>1</v>
      </c>
      <c r="J17" s="33">
        <v>0</v>
      </c>
      <c r="K17" s="34">
        <f t="shared" si="0"/>
        <v>0</v>
      </c>
      <c r="L17" s="34">
        <f t="shared" si="1"/>
        <v>0</v>
      </c>
      <c r="M17" s="34">
        <f t="shared" si="2"/>
        <v>0</v>
      </c>
      <c r="N17" s="34">
        <f t="shared" si="3"/>
        <v>0</v>
      </c>
    </row>
    <row r="18" spans="1:14" x14ac:dyDescent="0.2">
      <c r="A18" s="35" t="s">
        <v>52</v>
      </c>
      <c r="B18" s="29" t="s">
        <v>65</v>
      </c>
      <c r="C18" s="37" t="s">
        <v>66</v>
      </c>
      <c r="D18" s="38" t="s">
        <v>44</v>
      </c>
      <c r="E18" s="31">
        <v>1400000</v>
      </c>
      <c r="F18" s="31">
        <v>1400000</v>
      </c>
      <c r="G18" s="32">
        <v>0</v>
      </c>
      <c r="H18" s="33">
        <v>1</v>
      </c>
      <c r="I18" s="33">
        <v>1</v>
      </c>
      <c r="J18" s="33">
        <v>0</v>
      </c>
      <c r="K18" s="34">
        <f t="shared" si="0"/>
        <v>0</v>
      </c>
      <c r="L18" s="34">
        <f t="shared" si="1"/>
        <v>0</v>
      </c>
      <c r="M18" s="34">
        <f t="shared" si="2"/>
        <v>0</v>
      </c>
      <c r="N18" s="34">
        <f t="shared" si="3"/>
        <v>0</v>
      </c>
    </row>
    <row r="19" spans="1:14" x14ac:dyDescent="0.2">
      <c r="A19" s="35" t="s">
        <v>67</v>
      </c>
      <c r="B19" s="36" t="s">
        <v>53</v>
      </c>
      <c r="C19" s="35" t="s">
        <v>68</v>
      </c>
      <c r="D19" s="30" t="s">
        <v>48</v>
      </c>
      <c r="E19" s="31">
        <v>1457392.12</v>
      </c>
      <c r="F19" s="31">
        <v>1457392.12</v>
      </c>
      <c r="G19" s="32">
        <v>0</v>
      </c>
      <c r="H19" s="33">
        <v>1</v>
      </c>
      <c r="I19" s="33">
        <v>1</v>
      </c>
      <c r="J19" s="33">
        <v>0</v>
      </c>
      <c r="K19" s="34">
        <f t="shared" si="0"/>
        <v>0</v>
      </c>
      <c r="L19" s="34">
        <f t="shared" si="1"/>
        <v>0</v>
      </c>
      <c r="M19" s="34">
        <f t="shared" si="2"/>
        <v>0</v>
      </c>
      <c r="N19" s="34">
        <f t="shared" si="3"/>
        <v>0</v>
      </c>
    </row>
    <row r="20" spans="1:14" x14ac:dyDescent="0.2">
      <c r="A20" s="35" t="s">
        <v>69</v>
      </c>
      <c r="B20" s="29" t="s">
        <v>70</v>
      </c>
      <c r="C20" s="37" t="s">
        <v>71</v>
      </c>
      <c r="D20" s="38" t="s">
        <v>44</v>
      </c>
      <c r="E20" s="31">
        <v>449000</v>
      </c>
      <c r="F20" s="31">
        <v>449000</v>
      </c>
      <c r="G20" s="32">
        <v>0</v>
      </c>
      <c r="H20" s="33">
        <v>1</v>
      </c>
      <c r="I20" s="33">
        <v>1</v>
      </c>
      <c r="J20" s="33">
        <v>0</v>
      </c>
      <c r="K20" s="34">
        <f t="shared" si="0"/>
        <v>0</v>
      </c>
      <c r="L20" s="34">
        <f t="shared" si="1"/>
        <v>0</v>
      </c>
      <c r="M20" s="34">
        <f t="shared" si="2"/>
        <v>0</v>
      </c>
      <c r="N20" s="34">
        <f t="shared" si="3"/>
        <v>0</v>
      </c>
    </row>
    <row r="21" spans="1:14" x14ac:dyDescent="0.2">
      <c r="A21" s="35" t="s">
        <v>69</v>
      </c>
      <c r="B21" s="29" t="s">
        <v>72</v>
      </c>
      <c r="C21" s="37" t="s">
        <v>73</v>
      </c>
      <c r="D21" s="38" t="s">
        <v>44</v>
      </c>
      <c r="E21" s="31">
        <v>755000</v>
      </c>
      <c r="F21" s="31">
        <v>755000</v>
      </c>
      <c r="G21" s="32">
        <v>0</v>
      </c>
      <c r="H21" s="33">
        <v>1</v>
      </c>
      <c r="I21" s="33">
        <v>1</v>
      </c>
      <c r="J21" s="33">
        <v>0</v>
      </c>
      <c r="K21" s="34">
        <f t="shared" si="0"/>
        <v>0</v>
      </c>
      <c r="L21" s="34">
        <f t="shared" si="1"/>
        <v>0</v>
      </c>
      <c r="M21" s="34">
        <f t="shared" si="2"/>
        <v>0</v>
      </c>
      <c r="N21" s="34">
        <f t="shared" si="3"/>
        <v>0</v>
      </c>
    </row>
    <row r="22" spans="1:14" x14ac:dyDescent="0.2">
      <c r="A22" s="35" t="s">
        <v>74</v>
      </c>
      <c r="B22" s="29" t="s">
        <v>75</v>
      </c>
      <c r="C22" s="37" t="s">
        <v>76</v>
      </c>
      <c r="D22" s="38" t="s">
        <v>44</v>
      </c>
      <c r="E22" s="31">
        <v>813591</v>
      </c>
      <c r="F22" s="31">
        <v>813591</v>
      </c>
      <c r="G22" s="32">
        <v>0</v>
      </c>
      <c r="H22" s="33">
        <v>508.49</v>
      </c>
      <c r="I22" s="33">
        <v>508.49</v>
      </c>
      <c r="J22" s="33">
        <v>508.49</v>
      </c>
      <c r="K22" s="34">
        <f t="shared" si="0"/>
        <v>0</v>
      </c>
      <c r="L22" s="34">
        <f t="shared" si="1"/>
        <v>0</v>
      </c>
      <c r="M22" s="34">
        <f t="shared" si="2"/>
        <v>1</v>
      </c>
      <c r="N22" s="34">
        <f t="shared" si="3"/>
        <v>1</v>
      </c>
    </row>
    <row r="23" spans="1:14" x14ac:dyDescent="0.2">
      <c r="A23" s="35" t="s">
        <v>77</v>
      </c>
      <c r="B23" s="29" t="s">
        <v>78</v>
      </c>
      <c r="C23" s="37" t="s">
        <v>79</v>
      </c>
      <c r="D23" s="38" t="s">
        <v>44</v>
      </c>
      <c r="E23" s="31">
        <v>11000000</v>
      </c>
      <c r="F23" s="31">
        <v>11000000</v>
      </c>
      <c r="G23" s="32">
        <v>0</v>
      </c>
      <c r="H23" s="33">
        <v>1</v>
      </c>
      <c r="I23" s="33">
        <v>1</v>
      </c>
      <c r="J23" s="33">
        <v>0</v>
      </c>
      <c r="K23" s="34">
        <f t="shared" si="0"/>
        <v>0</v>
      </c>
      <c r="L23" s="34">
        <f t="shared" si="1"/>
        <v>0</v>
      </c>
      <c r="M23" s="34">
        <f t="shared" si="2"/>
        <v>0</v>
      </c>
      <c r="N23" s="34">
        <f t="shared" si="3"/>
        <v>0</v>
      </c>
    </row>
    <row r="24" spans="1:14" x14ac:dyDescent="0.2">
      <c r="A24" s="35" t="s">
        <v>80</v>
      </c>
      <c r="B24" s="29" t="s">
        <v>72</v>
      </c>
      <c r="C24" s="37" t="s">
        <v>81</v>
      </c>
      <c r="D24" s="38" t="s">
        <v>44</v>
      </c>
      <c r="E24" s="31">
        <v>1550000</v>
      </c>
      <c r="F24" s="31">
        <v>1550000</v>
      </c>
      <c r="G24" s="32">
        <v>0</v>
      </c>
      <c r="H24" s="33">
        <v>1</v>
      </c>
      <c r="I24" s="33">
        <v>1</v>
      </c>
      <c r="J24" s="33">
        <v>1</v>
      </c>
      <c r="K24" s="34">
        <f t="shared" si="0"/>
        <v>0</v>
      </c>
      <c r="L24" s="34">
        <f t="shared" si="1"/>
        <v>0</v>
      </c>
      <c r="M24" s="34">
        <f t="shared" si="2"/>
        <v>1</v>
      </c>
      <c r="N24" s="34">
        <f t="shared" si="3"/>
        <v>1</v>
      </c>
    </row>
    <row r="25" spans="1:14" x14ac:dyDescent="0.2">
      <c r="A25" s="39" t="s">
        <v>82</v>
      </c>
      <c r="B25" s="40" t="s">
        <v>83</v>
      </c>
      <c r="C25" s="64" t="s">
        <v>84</v>
      </c>
      <c r="D25" s="41" t="s">
        <v>44</v>
      </c>
      <c r="E25" s="49">
        <v>2358290.08</v>
      </c>
      <c r="F25" s="49">
        <v>2358290.08</v>
      </c>
      <c r="G25" s="32">
        <v>2352725.67</v>
      </c>
      <c r="H25" s="33">
        <v>1</v>
      </c>
      <c r="I25" s="33">
        <v>1</v>
      </c>
      <c r="J25" s="33">
        <v>1</v>
      </c>
      <c r="K25" s="34">
        <f>G25/E25</f>
        <v>0.99764048958726903</v>
      </c>
      <c r="L25" s="34">
        <f>G25/F25</f>
        <v>0.99764048958726903</v>
      </c>
      <c r="M25" s="34">
        <f>J25/H25</f>
        <v>1</v>
      </c>
      <c r="N25" s="34">
        <f>J25/I25</f>
        <v>1</v>
      </c>
    </row>
    <row r="26" spans="1:14" x14ac:dyDescent="0.2">
      <c r="A26" s="35" t="s">
        <v>85</v>
      </c>
      <c r="B26" s="29" t="s">
        <v>72</v>
      </c>
      <c r="C26" s="37" t="s">
        <v>86</v>
      </c>
      <c r="D26" s="38" t="s">
        <v>44</v>
      </c>
      <c r="E26" s="31">
        <v>375000</v>
      </c>
      <c r="F26" s="31">
        <v>375000</v>
      </c>
      <c r="G26" s="32">
        <v>374750.32</v>
      </c>
      <c r="H26" s="33">
        <v>1</v>
      </c>
      <c r="I26" s="33">
        <v>1</v>
      </c>
      <c r="J26" s="33">
        <v>1</v>
      </c>
      <c r="K26" s="34">
        <f>G26/E26</f>
        <v>0.99933418666666674</v>
      </c>
      <c r="L26" s="34">
        <f>G26/F26</f>
        <v>0.99933418666666674</v>
      </c>
      <c r="M26" s="34">
        <f>J26/H26</f>
        <v>1</v>
      </c>
      <c r="N26" s="34">
        <f>J26/I26</f>
        <v>1</v>
      </c>
    </row>
    <row r="27" spans="1:14" x14ac:dyDescent="0.2">
      <c r="A27" s="35" t="s">
        <v>87</v>
      </c>
      <c r="B27" s="29" t="s">
        <v>72</v>
      </c>
      <c r="C27" s="37" t="s">
        <v>88</v>
      </c>
      <c r="D27" s="38" t="s">
        <v>44</v>
      </c>
      <c r="E27" s="31">
        <v>375000</v>
      </c>
      <c r="F27" s="31">
        <v>375000</v>
      </c>
      <c r="G27" s="32">
        <v>374753.65</v>
      </c>
      <c r="H27" s="33">
        <v>1</v>
      </c>
      <c r="I27" s="33">
        <v>1</v>
      </c>
      <c r="J27" s="33">
        <v>1</v>
      </c>
      <c r="K27" s="34">
        <f>G27/E27</f>
        <v>0.99934306666666672</v>
      </c>
      <c r="L27" s="34">
        <f>G27/F27</f>
        <v>0.99934306666666672</v>
      </c>
      <c r="M27" s="34">
        <f>J27/H27</f>
        <v>1</v>
      </c>
      <c r="N27" s="34">
        <f>J27/I27</f>
        <v>1</v>
      </c>
    </row>
    <row r="28" spans="1:14" x14ac:dyDescent="0.2">
      <c r="A28" s="35" t="s">
        <v>89</v>
      </c>
      <c r="B28" s="36" t="s">
        <v>90</v>
      </c>
      <c r="C28" s="35" t="s">
        <v>91</v>
      </c>
      <c r="D28" s="30" t="s">
        <v>48</v>
      </c>
      <c r="E28" s="31">
        <v>1550000</v>
      </c>
      <c r="F28" s="31">
        <v>1550000</v>
      </c>
      <c r="G28" s="32">
        <v>0</v>
      </c>
      <c r="H28" s="33">
        <v>1</v>
      </c>
      <c r="I28" s="33">
        <v>1</v>
      </c>
      <c r="J28" s="33">
        <v>1</v>
      </c>
      <c r="K28" s="34">
        <f t="shared" ref="K28" si="4">G28/E28</f>
        <v>0</v>
      </c>
      <c r="L28" s="34">
        <f t="shared" ref="L28" si="5">G28/F28</f>
        <v>0</v>
      </c>
      <c r="M28" s="34">
        <f t="shared" ref="M28" si="6">J28/H28</f>
        <v>1</v>
      </c>
      <c r="N28" s="34">
        <f t="shared" ref="N28" si="7">J28/I28</f>
        <v>1</v>
      </c>
    </row>
    <row r="29" spans="1:14" x14ac:dyDescent="0.2">
      <c r="A29" s="35" t="s">
        <v>92</v>
      </c>
      <c r="B29" s="29" t="s">
        <v>72</v>
      </c>
      <c r="C29" s="37" t="s">
        <v>93</v>
      </c>
      <c r="D29" s="38" t="s">
        <v>44</v>
      </c>
      <c r="E29" s="31">
        <v>2263004.75</v>
      </c>
      <c r="F29" s="31">
        <v>2263004.75</v>
      </c>
      <c r="G29" s="32">
        <v>0</v>
      </c>
      <c r="H29" s="33">
        <v>1</v>
      </c>
      <c r="I29" s="33">
        <v>1</v>
      </c>
      <c r="J29" s="33">
        <v>0</v>
      </c>
      <c r="K29" s="34">
        <f t="shared" si="0"/>
        <v>0</v>
      </c>
      <c r="L29" s="34">
        <f t="shared" si="1"/>
        <v>0</v>
      </c>
      <c r="M29" s="34">
        <f t="shared" si="2"/>
        <v>0</v>
      </c>
      <c r="N29" s="34">
        <f t="shared" si="3"/>
        <v>0</v>
      </c>
    </row>
    <row r="30" spans="1:14" x14ac:dyDescent="0.2">
      <c r="A30" s="35" t="s">
        <v>92</v>
      </c>
      <c r="B30" s="29" t="s">
        <v>72</v>
      </c>
      <c r="C30" s="37" t="s">
        <v>94</v>
      </c>
      <c r="D30" s="38" t="s">
        <v>44</v>
      </c>
      <c r="E30" s="31">
        <v>1936490.89</v>
      </c>
      <c r="F30" s="31">
        <v>1936490.89</v>
      </c>
      <c r="G30" s="32">
        <v>0</v>
      </c>
      <c r="H30" s="33">
        <v>1</v>
      </c>
      <c r="I30" s="33">
        <v>1</v>
      </c>
      <c r="J30" s="33">
        <v>0</v>
      </c>
      <c r="K30" s="34">
        <f t="shared" si="0"/>
        <v>0</v>
      </c>
      <c r="L30" s="34">
        <f t="shared" si="1"/>
        <v>0</v>
      </c>
      <c r="M30" s="34">
        <f t="shared" si="2"/>
        <v>0</v>
      </c>
      <c r="N30" s="34">
        <f t="shared" si="3"/>
        <v>0</v>
      </c>
    </row>
    <row r="31" spans="1:14" x14ac:dyDescent="0.2">
      <c r="A31" s="35" t="s">
        <v>92</v>
      </c>
      <c r="B31" s="29" t="s">
        <v>72</v>
      </c>
      <c r="C31" s="37" t="s">
        <v>95</v>
      </c>
      <c r="D31" s="38" t="s">
        <v>44</v>
      </c>
      <c r="E31" s="31">
        <v>406769.68</v>
      </c>
      <c r="F31" s="31">
        <v>406769.68</v>
      </c>
      <c r="G31" s="32">
        <v>0</v>
      </c>
      <c r="H31" s="33">
        <v>1</v>
      </c>
      <c r="I31" s="33">
        <v>1</v>
      </c>
      <c r="J31" s="33">
        <v>0</v>
      </c>
      <c r="K31" s="34">
        <f t="shared" si="0"/>
        <v>0</v>
      </c>
      <c r="L31" s="34">
        <f t="shared" si="1"/>
        <v>0</v>
      </c>
      <c r="M31" s="34">
        <f t="shared" si="2"/>
        <v>0</v>
      </c>
      <c r="N31" s="34">
        <f t="shared" si="3"/>
        <v>0</v>
      </c>
    </row>
    <row r="32" spans="1:14" x14ac:dyDescent="0.2">
      <c r="A32" s="35" t="s">
        <v>92</v>
      </c>
      <c r="B32" s="29" t="s">
        <v>72</v>
      </c>
      <c r="C32" s="37" t="s">
        <v>96</v>
      </c>
      <c r="D32" s="38" t="s">
        <v>44</v>
      </c>
      <c r="E32" s="31">
        <v>319232</v>
      </c>
      <c r="F32" s="31">
        <v>319232</v>
      </c>
      <c r="G32" s="32">
        <v>0</v>
      </c>
      <c r="H32" s="33">
        <v>1</v>
      </c>
      <c r="I32" s="33">
        <v>1</v>
      </c>
      <c r="J32" s="33">
        <v>0</v>
      </c>
      <c r="K32" s="34">
        <f t="shared" si="0"/>
        <v>0</v>
      </c>
      <c r="L32" s="34">
        <f t="shared" si="1"/>
        <v>0</v>
      </c>
      <c r="M32" s="34">
        <f t="shared" si="2"/>
        <v>0</v>
      </c>
      <c r="N32" s="34">
        <f t="shared" si="3"/>
        <v>0</v>
      </c>
    </row>
    <row r="33" spans="1:14" x14ac:dyDescent="0.2">
      <c r="A33" s="35" t="s">
        <v>92</v>
      </c>
      <c r="B33" s="29" t="s">
        <v>72</v>
      </c>
      <c r="C33" s="37" t="s">
        <v>97</v>
      </c>
      <c r="D33" s="38" t="s">
        <v>44</v>
      </c>
      <c r="E33" s="31">
        <v>319670.69</v>
      </c>
      <c r="F33" s="31">
        <v>319670.69</v>
      </c>
      <c r="G33" s="32">
        <v>0</v>
      </c>
      <c r="H33" s="33">
        <v>1</v>
      </c>
      <c r="I33" s="33">
        <v>1</v>
      </c>
      <c r="J33" s="33">
        <v>0</v>
      </c>
      <c r="K33" s="34">
        <f t="shared" si="0"/>
        <v>0</v>
      </c>
      <c r="L33" s="34">
        <f t="shared" si="1"/>
        <v>0</v>
      </c>
      <c r="M33" s="34">
        <f t="shared" si="2"/>
        <v>0</v>
      </c>
      <c r="N33" s="34">
        <f t="shared" si="3"/>
        <v>0</v>
      </c>
    </row>
    <row r="34" spans="1:14" x14ac:dyDescent="0.2">
      <c r="A34" s="35" t="s">
        <v>92</v>
      </c>
      <c r="B34" s="29" t="s">
        <v>72</v>
      </c>
      <c r="C34" s="37" t="s">
        <v>98</v>
      </c>
      <c r="D34" s="38" t="s">
        <v>44</v>
      </c>
      <c r="E34" s="31">
        <v>184921.60000000001</v>
      </c>
      <c r="F34" s="31">
        <v>184921.60000000001</v>
      </c>
      <c r="G34" s="32">
        <v>0</v>
      </c>
      <c r="H34" s="33">
        <v>1</v>
      </c>
      <c r="I34" s="33">
        <v>1</v>
      </c>
      <c r="J34" s="33">
        <v>0</v>
      </c>
      <c r="K34" s="34">
        <f t="shared" si="0"/>
        <v>0</v>
      </c>
      <c r="L34" s="34">
        <f t="shared" si="1"/>
        <v>0</v>
      </c>
      <c r="M34" s="34">
        <f t="shared" si="2"/>
        <v>0</v>
      </c>
      <c r="N34" s="34">
        <f t="shared" si="3"/>
        <v>0</v>
      </c>
    </row>
    <row r="35" spans="1:14" x14ac:dyDescent="0.2">
      <c r="A35" s="35" t="s">
        <v>92</v>
      </c>
      <c r="B35" s="29" t="s">
        <v>72</v>
      </c>
      <c r="C35" s="37" t="s">
        <v>99</v>
      </c>
      <c r="D35" s="38" t="s">
        <v>44</v>
      </c>
      <c r="E35" s="31">
        <v>223184.74</v>
      </c>
      <c r="F35" s="31">
        <v>223184.74</v>
      </c>
      <c r="G35" s="32">
        <v>0</v>
      </c>
      <c r="H35" s="33">
        <v>1</v>
      </c>
      <c r="I35" s="33">
        <v>1</v>
      </c>
      <c r="J35" s="33">
        <v>0</v>
      </c>
      <c r="K35" s="34">
        <f t="shared" si="0"/>
        <v>0</v>
      </c>
      <c r="L35" s="34">
        <f t="shared" si="1"/>
        <v>0</v>
      </c>
      <c r="M35" s="34">
        <f t="shared" si="2"/>
        <v>0</v>
      </c>
      <c r="N35" s="34">
        <f t="shared" si="3"/>
        <v>0</v>
      </c>
    </row>
    <row r="36" spans="1:14" x14ac:dyDescent="0.2">
      <c r="A36" s="35" t="s">
        <v>92</v>
      </c>
      <c r="B36" s="29" t="s">
        <v>72</v>
      </c>
      <c r="C36" s="37" t="s">
        <v>100</v>
      </c>
      <c r="D36" s="38" t="s">
        <v>44</v>
      </c>
      <c r="E36" s="31">
        <v>321737.59999999998</v>
      </c>
      <c r="F36" s="31">
        <v>321737.59999999998</v>
      </c>
      <c r="G36" s="32">
        <v>0</v>
      </c>
      <c r="H36" s="33">
        <v>1</v>
      </c>
      <c r="I36" s="33">
        <v>1</v>
      </c>
      <c r="J36" s="33">
        <v>0</v>
      </c>
      <c r="K36" s="34">
        <f t="shared" si="0"/>
        <v>0</v>
      </c>
      <c r="L36" s="34">
        <f t="shared" si="1"/>
        <v>0</v>
      </c>
      <c r="M36" s="34">
        <f t="shared" si="2"/>
        <v>0</v>
      </c>
      <c r="N36" s="34">
        <f t="shared" si="3"/>
        <v>0</v>
      </c>
    </row>
    <row r="37" spans="1:14" x14ac:dyDescent="0.2">
      <c r="A37" s="39" t="s">
        <v>101</v>
      </c>
      <c r="B37" s="40" t="s">
        <v>83</v>
      </c>
      <c r="C37" s="41" t="s">
        <v>102</v>
      </c>
      <c r="D37" s="41" t="s">
        <v>44</v>
      </c>
      <c r="E37" s="32">
        <v>608077.74</v>
      </c>
      <c r="F37" s="32">
        <v>608077.74</v>
      </c>
      <c r="G37" s="32">
        <v>0</v>
      </c>
      <c r="H37" s="33">
        <v>1</v>
      </c>
      <c r="I37" s="33">
        <v>1</v>
      </c>
      <c r="J37" s="33">
        <v>1</v>
      </c>
      <c r="K37" s="34">
        <f t="shared" si="0"/>
        <v>0</v>
      </c>
      <c r="L37" s="34">
        <f t="shared" si="1"/>
        <v>0</v>
      </c>
      <c r="M37" s="34">
        <f t="shared" si="2"/>
        <v>1</v>
      </c>
      <c r="N37" s="34">
        <f t="shared" si="3"/>
        <v>1</v>
      </c>
    </row>
    <row r="38" spans="1:14" x14ac:dyDescent="0.2">
      <c r="A38" s="39" t="s">
        <v>103</v>
      </c>
      <c r="B38" s="40" t="s">
        <v>83</v>
      </c>
      <c r="C38" s="41" t="s">
        <v>104</v>
      </c>
      <c r="D38" s="41" t="s">
        <v>44</v>
      </c>
      <c r="E38" s="32">
        <v>24953.98</v>
      </c>
      <c r="F38" s="32">
        <f>E38</f>
        <v>24953.98</v>
      </c>
      <c r="G38" s="32">
        <v>24953.98</v>
      </c>
      <c r="H38" s="33">
        <v>1</v>
      </c>
      <c r="I38" s="33">
        <v>1</v>
      </c>
      <c r="J38" s="33">
        <v>1</v>
      </c>
      <c r="K38" s="34">
        <f t="shared" si="0"/>
        <v>1</v>
      </c>
      <c r="L38" s="34">
        <f t="shared" si="1"/>
        <v>1</v>
      </c>
      <c r="M38" s="34">
        <f t="shared" si="2"/>
        <v>1</v>
      </c>
      <c r="N38" s="34">
        <f t="shared" si="3"/>
        <v>1</v>
      </c>
    </row>
    <row r="39" spans="1:14" x14ac:dyDescent="0.2">
      <c r="A39" s="35" t="s">
        <v>105</v>
      </c>
      <c r="B39" s="29" t="s">
        <v>106</v>
      </c>
      <c r="C39" s="37" t="s">
        <v>107</v>
      </c>
      <c r="D39" s="38" t="s">
        <v>44</v>
      </c>
      <c r="E39" s="31">
        <v>772500</v>
      </c>
      <c r="F39" s="31">
        <v>772500</v>
      </c>
      <c r="G39" s="32">
        <v>0</v>
      </c>
      <c r="H39" s="33">
        <v>1</v>
      </c>
      <c r="I39" s="33">
        <v>1</v>
      </c>
      <c r="J39" s="33">
        <v>0</v>
      </c>
      <c r="K39" s="34">
        <f>G39/E39</f>
        <v>0</v>
      </c>
      <c r="L39" s="34">
        <f>G39/F39</f>
        <v>0</v>
      </c>
      <c r="M39" s="34">
        <f>J39/H39</f>
        <v>0</v>
      </c>
      <c r="N39" s="34">
        <f>J39/I39</f>
        <v>0</v>
      </c>
    </row>
    <row r="40" spans="1:14" x14ac:dyDescent="0.2">
      <c r="A40" s="35" t="s">
        <v>108</v>
      </c>
      <c r="B40" s="29" t="s">
        <v>72</v>
      </c>
      <c r="C40" s="37" t="s">
        <v>109</v>
      </c>
      <c r="D40" s="38" t="s">
        <v>44</v>
      </c>
      <c r="E40" s="31">
        <v>26000000</v>
      </c>
      <c r="F40" s="31">
        <v>26000000</v>
      </c>
      <c r="G40" s="32">
        <v>0</v>
      </c>
      <c r="H40" s="33">
        <v>1625</v>
      </c>
      <c r="I40" s="33">
        <v>1625</v>
      </c>
      <c r="J40" s="33">
        <v>0</v>
      </c>
      <c r="K40" s="34">
        <f>G40/E40</f>
        <v>0</v>
      </c>
      <c r="L40" s="34">
        <f>G40/F40</f>
        <v>0</v>
      </c>
      <c r="M40" s="34">
        <f>J40/H40</f>
        <v>0</v>
      </c>
      <c r="N40" s="34">
        <f>J40/I40</f>
        <v>0</v>
      </c>
    </row>
    <row r="41" spans="1:14" x14ac:dyDescent="0.2">
      <c r="A41" s="35" t="s">
        <v>110</v>
      </c>
      <c r="B41" s="29" t="s">
        <v>72</v>
      </c>
      <c r="C41" s="37" t="s">
        <v>111</v>
      </c>
      <c r="D41" s="38" t="s">
        <v>44</v>
      </c>
      <c r="E41" s="31">
        <v>4000000</v>
      </c>
      <c r="F41" s="31">
        <v>4000000</v>
      </c>
      <c r="G41" s="32">
        <v>0</v>
      </c>
      <c r="H41" s="33">
        <v>1</v>
      </c>
      <c r="I41" s="33">
        <v>1</v>
      </c>
      <c r="J41" s="33">
        <v>0</v>
      </c>
      <c r="K41" s="34">
        <f>G41/E41</f>
        <v>0</v>
      </c>
      <c r="L41" s="34">
        <f>G41/F41</f>
        <v>0</v>
      </c>
      <c r="M41" s="34">
        <f>J41/H41</f>
        <v>0</v>
      </c>
      <c r="N41" s="34">
        <f>J41/I41</f>
        <v>0</v>
      </c>
    </row>
    <row r="42" spans="1:14" x14ac:dyDescent="0.2">
      <c r="A42" s="35" t="s">
        <v>112</v>
      </c>
      <c r="B42" s="29" t="s">
        <v>72</v>
      </c>
      <c r="C42" s="37" t="s">
        <v>113</v>
      </c>
      <c r="D42" s="38" t="s">
        <v>44</v>
      </c>
      <c r="E42" s="31">
        <v>63711.91</v>
      </c>
      <c r="F42" s="31">
        <v>63711.91</v>
      </c>
      <c r="G42" s="32">
        <v>56314.29</v>
      </c>
      <c r="H42" s="33">
        <v>1</v>
      </c>
      <c r="I42" s="33">
        <v>1</v>
      </c>
      <c r="J42" s="33">
        <v>0</v>
      </c>
      <c r="K42" s="34">
        <f t="shared" ref="K42:K43" si="8">G42/E42</f>
        <v>0.88388952709155943</v>
      </c>
      <c r="L42" s="34">
        <f t="shared" ref="L42:L43" si="9">G42/F42</f>
        <v>0.88388952709155943</v>
      </c>
      <c r="M42" s="34">
        <f t="shared" ref="M42:M43" si="10">J42/H42</f>
        <v>0</v>
      </c>
      <c r="N42" s="34">
        <f t="shared" ref="N42:N43" si="11">J42/I42</f>
        <v>0</v>
      </c>
    </row>
    <row r="43" spans="1:14" x14ac:dyDescent="0.2">
      <c r="A43" s="42" t="s">
        <v>114</v>
      </c>
      <c r="B43" s="43" t="s">
        <v>115</v>
      </c>
      <c r="C43" s="42" t="s">
        <v>116</v>
      </c>
      <c r="D43" s="44" t="s">
        <v>48</v>
      </c>
      <c r="E43" s="45">
        <v>250580</v>
      </c>
      <c r="F43" s="45">
        <v>250580</v>
      </c>
      <c r="G43" s="32">
        <v>0</v>
      </c>
      <c r="H43" s="33">
        <v>0</v>
      </c>
      <c r="I43" s="33">
        <v>0</v>
      </c>
      <c r="J43" s="33">
        <v>0</v>
      </c>
      <c r="K43" s="34">
        <f t="shared" si="8"/>
        <v>0</v>
      </c>
      <c r="L43" s="34">
        <f t="shared" si="9"/>
        <v>0</v>
      </c>
      <c r="M43" s="34" t="e">
        <f t="shared" si="10"/>
        <v>#DIV/0!</v>
      </c>
      <c r="N43" s="34" t="e">
        <f t="shared" si="11"/>
        <v>#DIV/0!</v>
      </c>
    </row>
    <row r="44" spans="1:14" x14ac:dyDescent="0.2">
      <c r="A44" s="39" t="s">
        <v>117</v>
      </c>
      <c r="B44" s="40" t="s">
        <v>106</v>
      </c>
      <c r="C44" s="38" t="s">
        <v>118</v>
      </c>
      <c r="D44" s="41" t="s">
        <v>44</v>
      </c>
      <c r="E44" s="32">
        <v>2450000</v>
      </c>
      <c r="F44" s="32">
        <v>2450000</v>
      </c>
      <c r="G44" s="32">
        <v>2340850.84</v>
      </c>
      <c r="H44" s="33">
        <v>49</v>
      </c>
      <c r="I44" s="33">
        <v>49</v>
      </c>
      <c r="J44" s="33">
        <v>40</v>
      </c>
      <c r="K44" s="34">
        <f t="shared" si="0"/>
        <v>0.95544932244897951</v>
      </c>
      <c r="L44" s="34">
        <f t="shared" si="1"/>
        <v>0.95544932244897951</v>
      </c>
      <c r="M44" s="34">
        <f t="shared" si="2"/>
        <v>0.81632653061224492</v>
      </c>
      <c r="N44" s="34">
        <f t="shared" si="3"/>
        <v>0.81632653061224492</v>
      </c>
    </row>
    <row r="45" spans="1:14" x14ac:dyDescent="0.2">
      <c r="A45" s="39" t="s">
        <v>119</v>
      </c>
      <c r="B45" s="40" t="s">
        <v>106</v>
      </c>
      <c r="C45" s="38" t="s">
        <v>120</v>
      </c>
      <c r="D45" s="41" t="s">
        <v>44</v>
      </c>
      <c r="E45" s="32">
        <v>1800000</v>
      </c>
      <c r="F45" s="32">
        <v>1800000</v>
      </c>
      <c r="G45" s="32">
        <v>1696695.0199999998</v>
      </c>
      <c r="H45" s="33">
        <v>36</v>
      </c>
      <c r="I45" s="33">
        <v>36</v>
      </c>
      <c r="J45" s="33">
        <v>32</v>
      </c>
      <c r="K45" s="34">
        <f t="shared" si="0"/>
        <v>0.9426083444444443</v>
      </c>
      <c r="L45" s="34">
        <f t="shared" si="1"/>
        <v>0.9426083444444443</v>
      </c>
      <c r="M45" s="34">
        <f t="shared" si="2"/>
        <v>0.88888888888888884</v>
      </c>
      <c r="N45" s="34">
        <f t="shared" si="3"/>
        <v>0.88888888888888884</v>
      </c>
    </row>
    <row r="46" spans="1:14" x14ac:dyDescent="0.2">
      <c r="A46" s="39" t="s">
        <v>121</v>
      </c>
      <c r="B46" s="40" t="s">
        <v>122</v>
      </c>
      <c r="C46" s="41" t="s">
        <v>123</v>
      </c>
      <c r="D46" s="41" t="s">
        <v>44</v>
      </c>
      <c r="E46" s="32">
        <v>337225</v>
      </c>
      <c r="F46" s="32">
        <v>276974.59999999998</v>
      </c>
      <c r="G46" s="32">
        <v>276974.59999999998</v>
      </c>
      <c r="H46" s="33">
        <v>350</v>
      </c>
      <c r="I46" s="33">
        <v>350</v>
      </c>
      <c r="J46" s="33">
        <v>350</v>
      </c>
      <c r="K46" s="34">
        <f t="shared" si="0"/>
        <v>0.82133471717695894</v>
      </c>
      <c r="L46" s="34">
        <f t="shared" si="1"/>
        <v>1</v>
      </c>
      <c r="M46" s="34">
        <f t="shared" si="2"/>
        <v>1</v>
      </c>
      <c r="N46" s="34">
        <f t="shared" si="3"/>
        <v>1</v>
      </c>
    </row>
    <row r="47" spans="1:14" x14ac:dyDescent="0.2">
      <c r="A47" s="39" t="s">
        <v>124</v>
      </c>
      <c r="B47" s="40" t="s">
        <v>125</v>
      </c>
      <c r="C47" s="38" t="s">
        <v>126</v>
      </c>
      <c r="D47" s="41" t="s">
        <v>44</v>
      </c>
      <c r="E47" s="32">
        <v>31876.35</v>
      </c>
      <c r="F47" s="32">
        <f>E47</f>
        <v>31876.35</v>
      </c>
      <c r="G47" s="32">
        <v>31874.19</v>
      </c>
      <c r="H47" s="33">
        <v>949.12</v>
      </c>
      <c r="I47" s="33">
        <v>949.12</v>
      </c>
      <c r="J47" s="33">
        <v>949.12</v>
      </c>
      <c r="K47" s="34">
        <f t="shared" si="0"/>
        <v>0.99993223816403065</v>
      </c>
      <c r="L47" s="34">
        <f t="shared" si="1"/>
        <v>0.99993223816403065</v>
      </c>
      <c r="M47" s="34">
        <f t="shared" si="2"/>
        <v>1</v>
      </c>
      <c r="N47" s="34">
        <f t="shared" si="3"/>
        <v>1</v>
      </c>
    </row>
    <row r="48" spans="1:14" x14ac:dyDescent="0.2">
      <c r="A48" s="39" t="s">
        <v>127</v>
      </c>
      <c r="B48" s="40" t="s">
        <v>53</v>
      </c>
      <c r="C48" s="46" t="s">
        <v>128</v>
      </c>
      <c r="D48" s="38" t="s">
        <v>44</v>
      </c>
      <c r="E48" s="32">
        <v>589122.66</v>
      </c>
      <c r="F48" s="32">
        <f>E48</f>
        <v>589122.66</v>
      </c>
      <c r="G48" s="32">
        <v>589122.66</v>
      </c>
      <c r="H48" s="33">
        <v>1</v>
      </c>
      <c r="I48" s="33">
        <v>1</v>
      </c>
      <c r="J48" s="33">
        <v>1</v>
      </c>
      <c r="K48" s="34">
        <f t="shared" si="0"/>
        <v>1</v>
      </c>
      <c r="L48" s="34">
        <f t="shared" si="1"/>
        <v>1</v>
      </c>
      <c r="M48" s="34">
        <f t="shared" si="2"/>
        <v>1</v>
      </c>
      <c r="N48" s="34">
        <f t="shared" si="3"/>
        <v>1</v>
      </c>
    </row>
    <row r="49" spans="1:14" x14ac:dyDescent="0.2">
      <c r="A49" s="39" t="s">
        <v>129</v>
      </c>
      <c r="B49" s="40" t="s">
        <v>122</v>
      </c>
      <c r="C49" s="38" t="s">
        <v>130</v>
      </c>
      <c r="D49" s="41" t="s">
        <v>44</v>
      </c>
      <c r="E49" s="32">
        <v>93537.67</v>
      </c>
      <c r="F49" s="32">
        <f>E49</f>
        <v>93537.67</v>
      </c>
      <c r="G49" s="32">
        <v>93537.67</v>
      </c>
      <c r="H49" s="33">
        <v>1</v>
      </c>
      <c r="I49" s="33">
        <v>1</v>
      </c>
      <c r="J49" s="33">
        <v>1</v>
      </c>
      <c r="K49" s="34">
        <f t="shared" si="0"/>
        <v>1</v>
      </c>
      <c r="L49" s="34">
        <f t="shared" si="1"/>
        <v>1</v>
      </c>
      <c r="M49" s="34">
        <f t="shared" si="2"/>
        <v>1</v>
      </c>
      <c r="N49" s="34">
        <f t="shared" si="3"/>
        <v>1</v>
      </c>
    </row>
    <row r="50" spans="1:14" x14ac:dyDescent="0.2">
      <c r="A50" s="39" t="s">
        <v>131</v>
      </c>
      <c r="B50" s="40" t="s">
        <v>53</v>
      </c>
      <c r="C50" s="38" t="s">
        <v>132</v>
      </c>
      <c r="D50" s="41" t="s">
        <v>44</v>
      </c>
      <c r="E50" s="32">
        <v>66169.789999999994</v>
      </c>
      <c r="F50" s="32">
        <f>E50</f>
        <v>66169.789999999994</v>
      </c>
      <c r="G50" s="32">
        <v>66169.789999999994</v>
      </c>
      <c r="H50" s="33">
        <v>408</v>
      </c>
      <c r="I50" s="33">
        <v>480</v>
      </c>
      <c r="J50" s="33">
        <v>480</v>
      </c>
      <c r="K50" s="34">
        <f t="shared" si="0"/>
        <v>1</v>
      </c>
      <c r="L50" s="34">
        <f t="shared" si="1"/>
        <v>1</v>
      </c>
      <c r="M50" s="34">
        <f t="shared" si="2"/>
        <v>1.1764705882352942</v>
      </c>
      <c r="N50" s="34">
        <f t="shared" si="3"/>
        <v>1</v>
      </c>
    </row>
    <row r="51" spans="1:14" x14ac:dyDescent="0.2">
      <c r="A51" s="39" t="s">
        <v>133</v>
      </c>
      <c r="B51" s="40" t="s">
        <v>122</v>
      </c>
      <c r="C51" s="38" t="s">
        <v>134</v>
      </c>
      <c r="D51" s="41" t="s">
        <v>44</v>
      </c>
      <c r="E51" s="32">
        <v>869785.44</v>
      </c>
      <c r="F51" s="32">
        <v>869785.44</v>
      </c>
      <c r="G51" s="32">
        <v>589759.59</v>
      </c>
      <c r="H51" s="33">
        <v>470</v>
      </c>
      <c r="I51" s="33">
        <v>470</v>
      </c>
      <c r="J51" s="33">
        <v>470</v>
      </c>
      <c r="K51" s="34">
        <f t="shared" si="0"/>
        <v>0.67805180781136098</v>
      </c>
      <c r="L51" s="34">
        <f t="shared" si="1"/>
        <v>0.67805180781136098</v>
      </c>
      <c r="M51" s="34">
        <f t="shared" si="2"/>
        <v>1</v>
      </c>
      <c r="N51" s="34">
        <f t="shared" si="3"/>
        <v>1</v>
      </c>
    </row>
    <row r="52" spans="1:14" x14ac:dyDescent="0.2">
      <c r="A52" s="39" t="s">
        <v>135</v>
      </c>
      <c r="B52" s="40" t="s">
        <v>53</v>
      </c>
      <c r="C52" s="38" t="s">
        <v>136</v>
      </c>
      <c r="D52" s="41" t="s">
        <v>44</v>
      </c>
      <c r="E52" s="32">
        <v>114468.96</v>
      </c>
      <c r="F52" s="32">
        <v>64889.2</v>
      </c>
      <c r="G52" s="32">
        <v>64889.2</v>
      </c>
      <c r="H52" s="33">
        <v>1</v>
      </c>
      <c r="I52" s="33">
        <v>1</v>
      </c>
      <c r="J52" s="33">
        <v>1</v>
      </c>
      <c r="K52" s="34">
        <f t="shared" si="0"/>
        <v>0.56687157811165567</v>
      </c>
      <c r="L52" s="34">
        <f t="shared" si="1"/>
        <v>1</v>
      </c>
      <c r="M52" s="34">
        <f t="shared" si="2"/>
        <v>1</v>
      </c>
      <c r="N52" s="34">
        <f t="shared" si="3"/>
        <v>1</v>
      </c>
    </row>
    <row r="53" spans="1:14" x14ac:dyDescent="0.2">
      <c r="A53" s="39" t="s">
        <v>137</v>
      </c>
      <c r="B53" s="40" t="s">
        <v>122</v>
      </c>
      <c r="C53" s="38" t="s">
        <v>138</v>
      </c>
      <c r="D53" s="41" t="s">
        <v>44</v>
      </c>
      <c r="E53" s="32">
        <v>48889.31</v>
      </c>
      <c r="F53" s="32">
        <f>E53</f>
        <v>48889.31</v>
      </c>
      <c r="G53" s="32">
        <v>35403.61</v>
      </c>
      <c r="H53" s="33">
        <v>125</v>
      </c>
      <c r="I53" s="33">
        <v>125</v>
      </c>
      <c r="J53" s="33">
        <v>125</v>
      </c>
      <c r="K53" s="34">
        <f t="shared" si="0"/>
        <v>0.72415851236190498</v>
      </c>
      <c r="L53" s="34">
        <f t="shared" si="1"/>
        <v>0.72415851236190498</v>
      </c>
      <c r="M53" s="34">
        <f t="shared" si="2"/>
        <v>1</v>
      </c>
      <c r="N53" s="34">
        <f t="shared" si="3"/>
        <v>1</v>
      </c>
    </row>
    <row r="54" spans="1:14" x14ac:dyDescent="0.2">
      <c r="A54" s="50" t="s">
        <v>139</v>
      </c>
      <c r="B54" s="40" t="s">
        <v>140</v>
      </c>
      <c r="C54" s="41" t="s">
        <v>141</v>
      </c>
      <c r="D54" s="38" t="s">
        <v>44</v>
      </c>
      <c r="E54" s="32">
        <v>245000</v>
      </c>
      <c r="F54" s="32">
        <f>E54</f>
        <v>245000</v>
      </c>
      <c r="G54" s="32">
        <v>245000</v>
      </c>
      <c r="H54" s="33">
        <v>1</v>
      </c>
      <c r="I54" s="33">
        <v>1</v>
      </c>
      <c r="J54" s="33">
        <v>1</v>
      </c>
      <c r="K54" s="34">
        <f>G54/E54</f>
        <v>1</v>
      </c>
      <c r="L54" s="34">
        <f>G54/F54</f>
        <v>1</v>
      </c>
      <c r="M54" s="34">
        <f>J54/H54</f>
        <v>1</v>
      </c>
      <c r="N54" s="34">
        <f>J54/I54</f>
        <v>1</v>
      </c>
    </row>
    <row r="55" spans="1:14" x14ac:dyDescent="0.2">
      <c r="A55" s="39" t="s">
        <v>142</v>
      </c>
      <c r="B55" s="40" t="s">
        <v>122</v>
      </c>
      <c r="C55" s="46" t="s">
        <v>143</v>
      </c>
      <c r="D55" s="41" t="s">
        <v>44</v>
      </c>
      <c r="E55" s="32">
        <v>169862.64</v>
      </c>
      <c r="F55" s="32">
        <v>42839.489999999991</v>
      </c>
      <c r="G55" s="32">
        <v>0</v>
      </c>
      <c r="H55" s="33">
        <v>1</v>
      </c>
      <c r="I55" s="33">
        <v>1</v>
      </c>
      <c r="J55" s="33">
        <v>1</v>
      </c>
      <c r="K55" s="34">
        <f t="shared" si="0"/>
        <v>0</v>
      </c>
      <c r="L55" s="34">
        <f t="shared" si="1"/>
        <v>0</v>
      </c>
      <c r="M55" s="34">
        <f t="shared" si="2"/>
        <v>1</v>
      </c>
      <c r="N55" s="34">
        <f t="shared" si="3"/>
        <v>1</v>
      </c>
    </row>
    <row r="56" spans="1:14" x14ac:dyDescent="0.2">
      <c r="A56" s="39" t="s">
        <v>144</v>
      </c>
      <c r="B56" s="40" t="s">
        <v>106</v>
      </c>
      <c r="C56" s="38" t="s">
        <v>145</v>
      </c>
      <c r="D56" s="41" t="s">
        <v>44</v>
      </c>
      <c r="E56" s="32">
        <v>65905.34</v>
      </c>
      <c r="F56" s="32">
        <v>65880.160000000003</v>
      </c>
      <c r="G56" s="32">
        <v>65880.160000000003</v>
      </c>
      <c r="H56" s="33">
        <v>9</v>
      </c>
      <c r="I56" s="33">
        <v>9</v>
      </c>
      <c r="J56" s="33">
        <v>6</v>
      </c>
      <c r="K56" s="34">
        <f t="shared" si="0"/>
        <v>0.99961793687734568</v>
      </c>
      <c r="L56" s="34">
        <f t="shared" si="1"/>
        <v>1</v>
      </c>
      <c r="M56" s="34">
        <f t="shared" si="2"/>
        <v>0.66666666666666663</v>
      </c>
      <c r="N56" s="34">
        <f t="shared" si="3"/>
        <v>0.66666666666666663</v>
      </c>
    </row>
    <row r="57" spans="1:14" x14ac:dyDescent="0.2">
      <c r="A57" s="39" t="s">
        <v>146</v>
      </c>
      <c r="B57" s="47" t="s">
        <v>106</v>
      </c>
      <c r="C57" s="46" t="s">
        <v>147</v>
      </c>
      <c r="D57" s="41" t="s">
        <v>44</v>
      </c>
      <c r="E57" s="48">
        <v>1633888.62</v>
      </c>
      <c r="F57" s="49">
        <f>E57</f>
        <v>1633888.62</v>
      </c>
      <c r="G57" s="49">
        <v>476654.32</v>
      </c>
      <c r="H57" s="33">
        <v>26</v>
      </c>
      <c r="I57" s="33">
        <v>26</v>
      </c>
      <c r="J57" s="33">
        <v>12</v>
      </c>
      <c r="K57" s="34">
        <f t="shared" si="0"/>
        <v>0.29172999564682689</v>
      </c>
      <c r="L57" s="34">
        <f t="shared" si="1"/>
        <v>0.29172999564682689</v>
      </c>
      <c r="M57" s="34">
        <f t="shared" si="2"/>
        <v>0.46153846153846156</v>
      </c>
      <c r="N57" s="34">
        <f t="shared" si="3"/>
        <v>0.46153846153846156</v>
      </c>
    </row>
    <row r="58" spans="1:14" x14ac:dyDescent="0.2">
      <c r="A58" s="39" t="s">
        <v>148</v>
      </c>
      <c r="B58" s="47" t="s">
        <v>125</v>
      </c>
      <c r="C58" s="46" t="s">
        <v>149</v>
      </c>
      <c r="D58" s="41" t="s">
        <v>44</v>
      </c>
      <c r="E58" s="48">
        <v>84804.13</v>
      </c>
      <c r="F58" s="49">
        <v>84804.13</v>
      </c>
      <c r="G58" s="49">
        <v>61177.05</v>
      </c>
      <c r="H58" s="33">
        <v>1</v>
      </c>
      <c r="I58" s="33">
        <v>1</v>
      </c>
      <c r="J58" s="33">
        <v>1</v>
      </c>
      <c r="K58" s="34">
        <f t="shared" si="0"/>
        <v>0.72139234256633489</v>
      </c>
      <c r="L58" s="34">
        <f t="shared" si="1"/>
        <v>0.72139234256633489</v>
      </c>
      <c r="M58" s="34">
        <f t="shared" si="2"/>
        <v>1</v>
      </c>
      <c r="N58" s="34">
        <f t="shared" si="3"/>
        <v>1</v>
      </c>
    </row>
    <row r="59" spans="1:14" x14ac:dyDescent="0.2">
      <c r="A59" s="39" t="s">
        <v>150</v>
      </c>
      <c r="B59" s="47" t="s">
        <v>106</v>
      </c>
      <c r="C59" s="46" t="s">
        <v>151</v>
      </c>
      <c r="D59" s="41" t="s">
        <v>44</v>
      </c>
      <c r="E59" s="48">
        <v>435272.61</v>
      </c>
      <c r="F59" s="32">
        <v>489625.9</v>
      </c>
      <c r="G59" s="49">
        <v>489178.74</v>
      </c>
      <c r="H59" s="33">
        <v>9</v>
      </c>
      <c r="I59" s="33">
        <v>9</v>
      </c>
      <c r="J59" s="33">
        <v>9</v>
      </c>
      <c r="K59" s="34">
        <f t="shared" si="0"/>
        <v>1.123844525847836</v>
      </c>
      <c r="L59" s="34">
        <f t="shared" si="1"/>
        <v>0.99908673131874759</v>
      </c>
      <c r="M59" s="34">
        <f t="shared" si="2"/>
        <v>1</v>
      </c>
      <c r="N59" s="34">
        <f t="shared" si="3"/>
        <v>1</v>
      </c>
    </row>
    <row r="60" spans="1:14" x14ac:dyDescent="0.2">
      <c r="A60" s="39" t="s">
        <v>152</v>
      </c>
      <c r="B60" s="47" t="s">
        <v>125</v>
      </c>
      <c r="C60" s="46" t="s">
        <v>153</v>
      </c>
      <c r="D60" s="41" t="s">
        <v>44</v>
      </c>
      <c r="E60" s="48">
        <v>32480</v>
      </c>
      <c r="F60" s="32">
        <v>35750</v>
      </c>
      <c r="G60" s="49">
        <v>35750</v>
      </c>
      <c r="H60" s="33">
        <v>1</v>
      </c>
      <c r="I60" s="33">
        <v>1</v>
      </c>
      <c r="J60" s="33">
        <v>1</v>
      </c>
      <c r="K60" s="34">
        <f t="shared" si="0"/>
        <v>1.1006773399014778</v>
      </c>
      <c r="L60" s="34">
        <f t="shared" si="1"/>
        <v>1</v>
      </c>
      <c r="M60" s="34">
        <f t="shared" si="2"/>
        <v>1</v>
      </c>
      <c r="N60" s="34">
        <f t="shared" si="3"/>
        <v>1</v>
      </c>
    </row>
    <row r="61" spans="1:14" x14ac:dyDescent="0.2">
      <c r="A61" s="39" t="s">
        <v>154</v>
      </c>
      <c r="B61" s="47" t="s">
        <v>125</v>
      </c>
      <c r="C61" s="46" t="s">
        <v>155</v>
      </c>
      <c r="D61" s="41" t="s">
        <v>44</v>
      </c>
      <c r="E61" s="48">
        <v>144516.4</v>
      </c>
      <c r="F61" s="32">
        <f t="shared" ref="F61:F79" si="12">E61</f>
        <v>144516.4</v>
      </c>
      <c r="G61" s="49">
        <v>70225.52</v>
      </c>
      <c r="H61" s="33">
        <v>1</v>
      </c>
      <c r="I61" s="33">
        <v>1</v>
      </c>
      <c r="J61" s="33">
        <v>1</v>
      </c>
      <c r="K61" s="34">
        <f t="shared" si="0"/>
        <v>0.4859346067297553</v>
      </c>
      <c r="L61" s="34">
        <f t="shared" si="1"/>
        <v>0.4859346067297553</v>
      </c>
      <c r="M61" s="34">
        <f t="shared" si="2"/>
        <v>1</v>
      </c>
      <c r="N61" s="34">
        <f t="shared" si="3"/>
        <v>1</v>
      </c>
    </row>
    <row r="62" spans="1:14" x14ac:dyDescent="0.2">
      <c r="A62" s="50" t="s">
        <v>156</v>
      </c>
      <c r="B62" s="51" t="s">
        <v>122</v>
      </c>
      <c r="C62" s="41" t="s">
        <v>157</v>
      </c>
      <c r="D62" s="38" t="s">
        <v>44</v>
      </c>
      <c r="E62" s="32">
        <v>112000</v>
      </c>
      <c r="F62" s="32">
        <f t="shared" si="12"/>
        <v>112000</v>
      </c>
      <c r="G62" s="32">
        <v>0</v>
      </c>
      <c r="H62" s="33">
        <v>40</v>
      </c>
      <c r="I62" s="33">
        <v>40</v>
      </c>
      <c r="J62" s="33">
        <v>0</v>
      </c>
      <c r="K62" s="34">
        <f t="shared" si="0"/>
        <v>0</v>
      </c>
      <c r="L62" s="34">
        <f t="shared" si="1"/>
        <v>0</v>
      </c>
      <c r="M62" s="34">
        <f t="shared" si="2"/>
        <v>0</v>
      </c>
      <c r="N62" s="34">
        <f t="shared" si="3"/>
        <v>0</v>
      </c>
    </row>
    <row r="63" spans="1:14" x14ac:dyDescent="0.2">
      <c r="A63" s="50" t="s">
        <v>156</v>
      </c>
      <c r="B63" s="51" t="s">
        <v>122</v>
      </c>
      <c r="C63" s="41" t="s">
        <v>158</v>
      </c>
      <c r="D63" s="38" t="s">
        <v>44</v>
      </c>
      <c r="E63" s="32">
        <v>475300.01</v>
      </c>
      <c r="F63" s="32">
        <f t="shared" si="12"/>
        <v>475300.01</v>
      </c>
      <c r="G63" s="32">
        <v>0</v>
      </c>
      <c r="H63" s="33">
        <v>194</v>
      </c>
      <c r="I63" s="33">
        <v>194</v>
      </c>
      <c r="J63" s="33">
        <v>194</v>
      </c>
      <c r="K63" s="34">
        <f t="shared" si="0"/>
        <v>0</v>
      </c>
      <c r="L63" s="34">
        <f t="shared" si="1"/>
        <v>0</v>
      </c>
      <c r="M63" s="34">
        <f t="shared" si="2"/>
        <v>1</v>
      </c>
      <c r="N63" s="34">
        <f t="shared" si="3"/>
        <v>1</v>
      </c>
    </row>
    <row r="64" spans="1:14" x14ac:dyDescent="0.2">
      <c r="A64" s="50" t="s">
        <v>156</v>
      </c>
      <c r="B64" s="51" t="s">
        <v>122</v>
      </c>
      <c r="C64" s="41" t="s">
        <v>159</v>
      </c>
      <c r="D64" s="38" t="s">
        <v>44</v>
      </c>
      <c r="E64" s="32">
        <v>378745.84</v>
      </c>
      <c r="F64" s="32">
        <f t="shared" si="12"/>
        <v>378745.84</v>
      </c>
      <c r="G64" s="32">
        <v>0</v>
      </c>
      <c r="H64" s="33">
        <v>156</v>
      </c>
      <c r="I64" s="33">
        <v>156</v>
      </c>
      <c r="J64" s="33">
        <v>156</v>
      </c>
      <c r="K64" s="34">
        <f t="shared" si="0"/>
        <v>0</v>
      </c>
      <c r="L64" s="34">
        <f t="shared" si="1"/>
        <v>0</v>
      </c>
      <c r="M64" s="34">
        <f t="shared" si="2"/>
        <v>1</v>
      </c>
      <c r="N64" s="34">
        <f t="shared" si="3"/>
        <v>1</v>
      </c>
    </row>
    <row r="65" spans="1:14" x14ac:dyDescent="0.2">
      <c r="A65" s="50" t="s">
        <v>156</v>
      </c>
      <c r="B65" s="51" t="s">
        <v>122</v>
      </c>
      <c r="C65" s="41" t="s">
        <v>160</v>
      </c>
      <c r="D65" s="38" t="s">
        <v>44</v>
      </c>
      <c r="E65" s="32">
        <v>109516.56</v>
      </c>
      <c r="F65" s="32">
        <f t="shared" si="12"/>
        <v>109516.56</v>
      </c>
      <c r="G65" s="32">
        <v>0</v>
      </c>
      <c r="H65" s="33">
        <v>60</v>
      </c>
      <c r="I65" s="33">
        <v>60</v>
      </c>
      <c r="J65" s="33">
        <v>60</v>
      </c>
      <c r="K65" s="34">
        <f t="shared" si="0"/>
        <v>0</v>
      </c>
      <c r="L65" s="34">
        <f t="shared" si="1"/>
        <v>0</v>
      </c>
      <c r="M65" s="34">
        <f t="shared" si="2"/>
        <v>1</v>
      </c>
      <c r="N65" s="34">
        <f t="shared" si="3"/>
        <v>1</v>
      </c>
    </row>
    <row r="66" spans="1:14" x14ac:dyDescent="0.2">
      <c r="A66" s="50" t="s">
        <v>156</v>
      </c>
      <c r="B66" s="51" t="s">
        <v>122</v>
      </c>
      <c r="C66" s="41" t="s">
        <v>161</v>
      </c>
      <c r="D66" s="38" t="s">
        <v>44</v>
      </c>
      <c r="E66" s="32">
        <v>265390.92</v>
      </c>
      <c r="F66" s="32">
        <f t="shared" si="12"/>
        <v>265390.92</v>
      </c>
      <c r="G66" s="32">
        <v>0</v>
      </c>
      <c r="H66" s="33">
        <v>110</v>
      </c>
      <c r="I66" s="33">
        <v>110</v>
      </c>
      <c r="J66" s="33">
        <v>110</v>
      </c>
      <c r="K66" s="34">
        <f t="shared" si="0"/>
        <v>0</v>
      </c>
      <c r="L66" s="34">
        <f t="shared" si="1"/>
        <v>0</v>
      </c>
      <c r="M66" s="34">
        <f t="shared" si="2"/>
        <v>1</v>
      </c>
      <c r="N66" s="34">
        <f t="shared" si="3"/>
        <v>1</v>
      </c>
    </row>
    <row r="67" spans="1:14" x14ac:dyDescent="0.2">
      <c r="A67" s="50" t="s">
        <v>156</v>
      </c>
      <c r="B67" s="51" t="s">
        <v>162</v>
      </c>
      <c r="C67" s="41" t="s">
        <v>163</v>
      </c>
      <c r="D67" s="38" t="s">
        <v>44</v>
      </c>
      <c r="E67" s="49">
        <v>405075.97</v>
      </c>
      <c r="F67" s="32">
        <f t="shared" si="12"/>
        <v>405075.97</v>
      </c>
      <c r="G67" s="32">
        <v>0</v>
      </c>
      <c r="H67" s="33">
        <v>4</v>
      </c>
      <c r="I67" s="33">
        <v>4</v>
      </c>
      <c r="J67" s="33">
        <v>4</v>
      </c>
      <c r="K67" s="34">
        <f t="shared" si="0"/>
        <v>0</v>
      </c>
      <c r="L67" s="34">
        <f t="shared" si="1"/>
        <v>0</v>
      </c>
      <c r="M67" s="34">
        <f t="shared" si="2"/>
        <v>1</v>
      </c>
      <c r="N67" s="34">
        <f t="shared" si="3"/>
        <v>1</v>
      </c>
    </row>
    <row r="68" spans="1:14" x14ac:dyDescent="0.2">
      <c r="A68" s="50" t="s">
        <v>156</v>
      </c>
      <c r="B68" s="51" t="s">
        <v>162</v>
      </c>
      <c r="C68" s="41" t="s">
        <v>164</v>
      </c>
      <c r="D68" s="38" t="s">
        <v>44</v>
      </c>
      <c r="E68" s="49">
        <v>523890.86</v>
      </c>
      <c r="F68" s="32">
        <f t="shared" si="12"/>
        <v>523890.86</v>
      </c>
      <c r="G68" s="32">
        <v>0</v>
      </c>
      <c r="H68" s="33">
        <v>4</v>
      </c>
      <c r="I68" s="33">
        <v>4</v>
      </c>
      <c r="J68" s="33">
        <v>4</v>
      </c>
      <c r="K68" s="34">
        <f t="shared" ref="K68:K92" si="13">G68/E68</f>
        <v>0</v>
      </c>
      <c r="L68" s="34">
        <f t="shared" ref="L68:L92" si="14">G68/F68</f>
        <v>0</v>
      </c>
      <c r="M68" s="34">
        <f t="shared" ref="M68:M92" si="15">J68/H68</f>
        <v>1</v>
      </c>
      <c r="N68" s="34">
        <f t="shared" ref="N68:N92" si="16">J68/I68</f>
        <v>1</v>
      </c>
    </row>
    <row r="69" spans="1:14" x14ac:dyDescent="0.2">
      <c r="A69" s="50" t="s">
        <v>156</v>
      </c>
      <c r="B69" s="51" t="s">
        <v>162</v>
      </c>
      <c r="C69" s="41" t="s">
        <v>165</v>
      </c>
      <c r="D69" s="38" t="s">
        <v>44</v>
      </c>
      <c r="E69" s="49">
        <v>283170.3</v>
      </c>
      <c r="F69" s="32">
        <f t="shared" si="12"/>
        <v>283170.3</v>
      </c>
      <c r="G69" s="32">
        <v>0</v>
      </c>
      <c r="H69" s="33">
        <v>4</v>
      </c>
      <c r="I69" s="33">
        <v>4</v>
      </c>
      <c r="J69" s="33">
        <v>4</v>
      </c>
      <c r="K69" s="34">
        <f t="shared" si="13"/>
        <v>0</v>
      </c>
      <c r="L69" s="34">
        <f t="shared" si="14"/>
        <v>0</v>
      </c>
      <c r="M69" s="34">
        <f t="shared" si="15"/>
        <v>1</v>
      </c>
      <c r="N69" s="34">
        <f t="shared" si="16"/>
        <v>1</v>
      </c>
    </row>
    <row r="70" spans="1:14" x14ac:dyDescent="0.2">
      <c r="A70" s="50" t="s">
        <v>156</v>
      </c>
      <c r="B70" s="51" t="s">
        <v>162</v>
      </c>
      <c r="C70" s="41" t="s">
        <v>166</v>
      </c>
      <c r="D70" s="38" t="s">
        <v>44</v>
      </c>
      <c r="E70" s="49">
        <v>492088.73</v>
      </c>
      <c r="F70" s="32">
        <f t="shared" si="12"/>
        <v>492088.73</v>
      </c>
      <c r="G70" s="32">
        <v>0</v>
      </c>
      <c r="H70" s="33">
        <v>5</v>
      </c>
      <c r="I70" s="33">
        <v>5</v>
      </c>
      <c r="J70" s="33">
        <v>5</v>
      </c>
      <c r="K70" s="34">
        <f t="shared" si="13"/>
        <v>0</v>
      </c>
      <c r="L70" s="34">
        <f t="shared" si="14"/>
        <v>0</v>
      </c>
      <c r="M70" s="34">
        <f t="shared" si="15"/>
        <v>1</v>
      </c>
      <c r="N70" s="34">
        <f t="shared" si="16"/>
        <v>1</v>
      </c>
    </row>
    <row r="71" spans="1:14" x14ac:dyDescent="0.2">
      <c r="A71" s="50" t="s">
        <v>156</v>
      </c>
      <c r="B71" s="51" t="s">
        <v>162</v>
      </c>
      <c r="C71" s="41" t="s">
        <v>167</v>
      </c>
      <c r="D71" s="38" t="s">
        <v>44</v>
      </c>
      <c r="E71" s="49">
        <v>310611.59000000003</v>
      </c>
      <c r="F71" s="32">
        <f t="shared" si="12"/>
        <v>310611.59000000003</v>
      </c>
      <c r="G71" s="32">
        <v>0</v>
      </c>
      <c r="H71" s="33">
        <v>4</v>
      </c>
      <c r="I71" s="33">
        <v>4</v>
      </c>
      <c r="J71" s="33">
        <v>4</v>
      </c>
      <c r="K71" s="34">
        <f t="shared" si="13"/>
        <v>0</v>
      </c>
      <c r="L71" s="34">
        <f t="shared" si="14"/>
        <v>0</v>
      </c>
      <c r="M71" s="34">
        <f t="shared" si="15"/>
        <v>1</v>
      </c>
      <c r="N71" s="34">
        <f t="shared" si="16"/>
        <v>1</v>
      </c>
    </row>
    <row r="72" spans="1:14" x14ac:dyDescent="0.2">
      <c r="A72" s="52" t="s">
        <v>156</v>
      </c>
      <c r="B72" s="53" t="s">
        <v>125</v>
      </c>
      <c r="C72" s="41" t="s">
        <v>168</v>
      </c>
      <c r="D72" s="38" t="s">
        <v>44</v>
      </c>
      <c r="E72" s="32">
        <v>1320705.28</v>
      </c>
      <c r="F72" s="32">
        <f t="shared" si="12"/>
        <v>1320705.28</v>
      </c>
      <c r="G72" s="32">
        <v>0</v>
      </c>
      <c r="H72" s="33">
        <v>3156</v>
      </c>
      <c r="I72" s="33">
        <v>3156</v>
      </c>
      <c r="J72" s="33">
        <v>3156</v>
      </c>
      <c r="K72" s="34">
        <f t="shared" si="13"/>
        <v>0</v>
      </c>
      <c r="L72" s="34">
        <f t="shared" si="14"/>
        <v>0</v>
      </c>
      <c r="M72" s="34">
        <f t="shared" si="15"/>
        <v>1</v>
      </c>
      <c r="N72" s="34">
        <f t="shared" si="16"/>
        <v>1</v>
      </c>
    </row>
    <row r="73" spans="1:14" x14ac:dyDescent="0.2">
      <c r="A73" s="52" t="s">
        <v>156</v>
      </c>
      <c r="B73" s="53" t="s">
        <v>106</v>
      </c>
      <c r="C73" s="41" t="s">
        <v>169</v>
      </c>
      <c r="D73" s="38" t="s">
        <v>44</v>
      </c>
      <c r="E73" s="32">
        <v>1814400</v>
      </c>
      <c r="F73" s="32">
        <f t="shared" si="12"/>
        <v>1814400</v>
      </c>
      <c r="G73" s="32">
        <v>0</v>
      </c>
      <c r="H73" s="33">
        <v>3024</v>
      </c>
      <c r="I73" s="33">
        <v>3024</v>
      </c>
      <c r="J73" s="33">
        <v>3024</v>
      </c>
      <c r="K73" s="34">
        <f t="shared" si="13"/>
        <v>0</v>
      </c>
      <c r="L73" s="34">
        <f t="shared" si="14"/>
        <v>0</v>
      </c>
      <c r="M73" s="34">
        <f t="shared" si="15"/>
        <v>1</v>
      </c>
      <c r="N73" s="34">
        <f t="shared" si="16"/>
        <v>1</v>
      </c>
    </row>
    <row r="74" spans="1:14" x14ac:dyDescent="0.2">
      <c r="A74" s="52" t="s">
        <v>156</v>
      </c>
      <c r="B74" s="53" t="s">
        <v>106</v>
      </c>
      <c r="C74" s="41" t="s">
        <v>170</v>
      </c>
      <c r="D74" s="38" t="s">
        <v>44</v>
      </c>
      <c r="E74" s="32">
        <v>1691662.18</v>
      </c>
      <c r="F74" s="32">
        <f t="shared" si="12"/>
        <v>1691662.18</v>
      </c>
      <c r="G74" s="32">
        <v>0</v>
      </c>
      <c r="H74" s="33">
        <v>26</v>
      </c>
      <c r="I74" s="33">
        <v>26</v>
      </c>
      <c r="J74" s="33">
        <v>18</v>
      </c>
      <c r="K74" s="34">
        <f t="shared" si="13"/>
        <v>0</v>
      </c>
      <c r="L74" s="34">
        <f t="shared" si="14"/>
        <v>0</v>
      </c>
      <c r="M74" s="34">
        <f t="shared" si="15"/>
        <v>0.69230769230769229</v>
      </c>
      <c r="N74" s="34">
        <f t="shared" si="16"/>
        <v>0.69230769230769229</v>
      </c>
    </row>
    <row r="75" spans="1:14" x14ac:dyDescent="0.2">
      <c r="A75" s="52" t="s">
        <v>156</v>
      </c>
      <c r="B75" s="53" t="s">
        <v>106</v>
      </c>
      <c r="C75" s="41" t="s">
        <v>170</v>
      </c>
      <c r="D75" s="38" t="s">
        <v>44</v>
      </c>
      <c r="E75" s="32">
        <v>1951917.9</v>
      </c>
      <c r="F75" s="32">
        <f t="shared" si="12"/>
        <v>1951917.9</v>
      </c>
      <c r="G75" s="32">
        <v>0</v>
      </c>
      <c r="H75" s="33">
        <v>30</v>
      </c>
      <c r="I75" s="33">
        <v>30</v>
      </c>
      <c r="J75" s="33">
        <v>20</v>
      </c>
      <c r="K75" s="34">
        <f t="shared" si="13"/>
        <v>0</v>
      </c>
      <c r="L75" s="34">
        <f t="shared" si="14"/>
        <v>0</v>
      </c>
      <c r="M75" s="34">
        <f t="shared" si="15"/>
        <v>0.66666666666666663</v>
      </c>
      <c r="N75" s="34">
        <f t="shared" si="16"/>
        <v>0.66666666666666663</v>
      </c>
    </row>
    <row r="76" spans="1:14" x14ac:dyDescent="0.2">
      <c r="A76" s="52" t="s">
        <v>156</v>
      </c>
      <c r="B76" s="53" t="s">
        <v>106</v>
      </c>
      <c r="C76" s="41" t="s">
        <v>170</v>
      </c>
      <c r="D76" s="38" t="s">
        <v>44</v>
      </c>
      <c r="E76" s="32">
        <v>1626598.25</v>
      </c>
      <c r="F76" s="32">
        <f t="shared" si="12"/>
        <v>1626598.25</v>
      </c>
      <c r="G76" s="32">
        <v>0</v>
      </c>
      <c r="H76" s="33">
        <v>25</v>
      </c>
      <c r="I76" s="33">
        <v>25</v>
      </c>
      <c r="J76" s="33">
        <v>20</v>
      </c>
      <c r="K76" s="34">
        <f t="shared" si="13"/>
        <v>0</v>
      </c>
      <c r="L76" s="34">
        <f t="shared" si="14"/>
        <v>0</v>
      </c>
      <c r="M76" s="34">
        <f t="shared" si="15"/>
        <v>0.8</v>
      </c>
      <c r="N76" s="34">
        <f t="shared" si="16"/>
        <v>0.8</v>
      </c>
    </row>
    <row r="77" spans="1:14" x14ac:dyDescent="0.2">
      <c r="A77" s="52" t="s">
        <v>156</v>
      </c>
      <c r="B77" s="53" t="s">
        <v>106</v>
      </c>
      <c r="C77" s="41" t="s">
        <v>170</v>
      </c>
      <c r="D77" s="38" t="s">
        <v>44</v>
      </c>
      <c r="E77" s="32">
        <v>1626598.25</v>
      </c>
      <c r="F77" s="32">
        <f t="shared" si="12"/>
        <v>1626598.25</v>
      </c>
      <c r="G77" s="32">
        <v>0</v>
      </c>
      <c r="H77" s="33">
        <v>25</v>
      </c>
      <c r="I77" s="33">
        <v>25</v>
      </c>
      <c r="J77" s="33">
        <v>20</v>
      </c>
      <c r="K77" s="34">
        <f t="shared" si="13"/>
        <v>0</v>
      </c>
      <c r="L77" s="34">
        <f t="shared" si="14"/>
        <v>0</v>
      </c>
      <c r="M77" s="34">
        <f t="shared" si="15"/>
        <v>0.8</v>
      </c>
      <c r="N77" s="34">
        <f t="shared" si="16"/>
        <v>0.8</v>
      </c>
    </row>
    <row r="78" spans="1:14" x14ac:dyDescent="0.2">
      <c r="A78" s="52" t="s">
        <v>156</v>
      </c>
      <c r="B78" s="53" t="s">
        <v>106</v>
      </c>
      <c r="C78" s="41" t="s">
        <v>170</v>
      </c>
      <c r="D78" s="38" t="s">
        <v>44</v>
      </c>
      <c r="E78" s="32">
        <v>2634037.2000000002</v>
      </c>
      <c r="F78" s="32">
        <f t="shared" si="12"/>
        <v>2634037.2000000002</v>
      </c>
      <c r="G78" s="32">
        <v>0</v>
      </c>
      <c r="H78" s="33">
        <v>60</v>
      </c>
      <c r="I78" s="33">
        <v>60</v>
      </c>
      <c r="J78" s="33">
        <v>30</v>
      </c>
      <c r="K78" s="34">
        <f t="shared" si="13"/>
        <v>0</v>
      </c>
      <c r="L78" s="34">
        <f t="shared" si="14"/>
        <v>0</v>
      </c>
      <c r="M78" s="34">
        <f t="shared" si="15"/>
        <v>0.5</v>
      </c>
      <c r="N78" s="34">
        <f t="shared" si="16"/>
        <v>0.5</v>
      </c>
    </row>
    <row r="79" spans="1:14" x14ac:dyDescent="0.2">
      <c r="A79" s="52" t="s">
        <v>156</v>
      </c>
      <c r="B79" s="53" t="s">
        <v>106</v>
      </c>
      <c r="C79" s="41" t="s">
        <v>171</v>
      </c>
      <c r="D79" s="38" t="s">
        <v>44</v>
      </c>
      <c r="E79" s="32">
        <v>1560000</v>
      </c>
      <c r="F79" s="32">
        <f t="shared" si="12"/>
        <v>1560000</v>
      </c>
      <c r="G79" s="32">
        <v>0</v>
      </c>
      <c r="H79" s="33">
        <v>26</v>
      </c>
      <c r="I79" s="33">
        <v>26</v>
      </c>
      <c r="J79" s="33">
        <v>20</v>
      </c>
      <c r="K79" s="34">
        <f t="shared" si="13"/>
        <v>0</v>
      </c>
      <c r="L79" s="34">
        <f t="shared" si="14"/>
        <v>0</v>
      </c>
      <c r="M79" s="34">
        <f t="shared" si="15"/>
        <v>0.76923076923076927</v>
      </c>
      <c r="N79" s="34">
        <f t="shared" si="16"/>
        <v>0.76923076923076927</v>
      </c>
    </row>
    <row r="80" spans="1:14" x14ac:dyDescent="0.2">
      <c r="A80" s="39" t="s">
        <v>172</v>
      </c>
      <c r="B80" s="40" t="s">
        <v>140</v>
      </c>
      <c r="C80" s="41" t="s">
        <v>173</v>
      </c>
      <c r="D80" s="38" t="s">
        <v>44</v>
      </c>
      <c r="E80" s="32">
        <v>165450</v>
      </c>
      <c r="F80" s="32">
        <v>165450</v>
      </c>
      <c r="G80" s="32">
        <v>0</v>
      </c>
      <c r="H80" s="33">
        <v>1</v>
      </c>
      <c r="I80" s="33">
        <v>1</v>
      </c>
      <c r="J80" s="33">
        <v>1</v>
      </c>
      <c r="K80" s="34">
        <f t="shared" si="13"/>
        <v>0</v>
      </c>
      <c r="L80" s="34">
        <f t="shared" si="14"/>
        <v>0</v>
      </c>
      <c r="M80" s="34">
        <f t="shared" si="15"/>
        <v>1</v>
      </c>
      <c r="N80" s="34">
        <f t="shared" si="16"/>
        <v>1</v>
      </c>
    </row>
    <row r="81" spans="1:14" x14ac:dyDescent="0.2">
      <c r="A81" s="39" t="s">
        <v>172</v>
      </c>
      <c r="B81" s="51" t="s">
        <v>53</v>
      </c>
      <c r="C81" s="41" t="s">
        <v>174</v>
      </c>
      <c r="D81" s="38" t="s">
        <v>44</v>
      </c>
      <c r="E81" s="49">
        <v>2500000</v>
      </c>
      <c r="F81" s="32">
        <f t="shared" ref="F81:F84" si="17">E81</f>
        <v>2500000</v>
      </c>
      <c r="G81" s="32">
        <v>0</v>
      </c>
      <c r="H81" s="33">
        <v>1</v>
      </c>
      <c r="I81" s="33">
        <v>1</v>
      </c>
      <c r="J81" s="33">
        <v>1</v>
      </c>
      <c r="K81" s="34">
        <f t="shared" si="13"/>
        <v>0</v>
      </c>
      <c r="L81" s="34">
        <f t="shared" si="14"/>
        <v>0</v>
      </c>
      <c r="M81" s="34">
        <f t="shared" si="15"/>
        <v>1</v>
      </c>
      <c r="N81" s="34">
        <f t="shared" si="16"/>
        <v>1</v>
      </c>
    </row>
    <row r="82" spans="1:14" x14ac:dyDescent="0.2">
      <c r="A82" s="39" t="s">
        <v>172</v>
      </c>
      <c r="B82" s="51" t="s">
        <v>53</v>
      </c>
      <c r="C82" s="41" t="s">
        <v>175</v>
      </c>
      <c r="D82" s="38" t="s">
        <v>44</v>
      </c>
      <c r="E82" s="49">
        <v>163747.51999999999</v>
      </c>
      <c r="F82" s="32">
        <f t="shared" si="17"/>
        <v>163747.51999999999</v>
      </c>
      <c r="G82" s="32">
        <v>0</v>
      </c>
      <c r="H82" s="33">
        <v>124.9</v>
      </c>
      <c r="I82" s="33">
        <v>124.9</v>
      </c>
      <c r="J82" s="33">
        <v>124.9</v>
      </c>
      <c r="K82" s="34">
        <f t="shared" si="13"/>
        <v>0</v>
      </c>
      <c r="L82" s="34">
        <f t="shared" si="14"/>
        <v>0</v>
      </c>
      <c r="M82" s="34">
        <f t="shared" si="15"/>
        <v>1</v>
      </c>
      <c r="N82" s="34">
        <f t="shared" si="16"/>
        <v>1</v>
      </c>
    </row>
    <row r="83" spans="1:14" x14ac:dyDescent="0.2">
      <c r="A83" s="39" t="s">
        <v>172</v>
      </c>
      <c r="B83" s="51" t="s">
        <v>53</v>
      </c>
      <c r="C83" s="41" t="s">
        <v>176</v>
      </c>
      <c r="D83" s="38" t="s">
        <v>44</v>
      </c>
      <c r="E83" s="49">
        <v>117071.58</v>
      </c>
      <c r="F83" s="32">
        <f t="shared" si="17"/>
        <v>117071.58</v>
      </c>
      <c r="G83" s="32">
        <v>0</v>
      </c>
      <c r="H83" s="33">
        <v>93.9</v>
      </c>
      <c r="I83" s="33">
        <v>93.9</v>
      </c>
      <c r="J83" s="33">
        <v>93.9</v>
      </c>
      <c r="K83" s="34">
        <f t="shared" si="13"/>
        <v>0</v>
      </c>
      <c r="L83" s="34">
        <f t="shared" si="14"/>
        <v>0</v>
      </c>
      <c r="M83" s="34">
        <f t="shared" si="15"/>
        <v>1</v>
      </c>
      <c r="N83" s="34">
        <f t="shared" si="16"/>
        <v>1</v>
      </c>
    </row>
    <row r="84" spans="1:14" x14ac:dyDescent="0.2">
      <c r="A84" s="39" t="s">
        <v>172</v>
      </c>
      <c r="B84" s="51" t="s">
        <v>53</v>
      </c>
      <c r="C84" s="41" t="s">
        <v>177</v>
      </c>
      <c r="D84" s="38" t="s">
        <v>44</v>
      </c>
      <c r="E84" s="49">
        <v>83201.119999999995</v>
      </c>
      <c r="F84" s="32">
        <f t="shared" si="17"/>
        <v>83201.119999999995</v>
      </c>
      <c r="G84" s="32">
        <v>0</v>
      </c>
      <c r="H84" s="33">
        <v>57.5</v>
      </c>
      <c r="I84" s="33">
        <v>57.5</v>
      </c>
      <c r="J84" s="33">
        <v>57.5</v>
      </c>
      <c r="K84" s="34">
        <f t="shared" si="13"/>
        <v>0</v>
      </c>
      <c r="L84" s="34">
        <f t="shared" si="14"/>
        <v>0</v>
      </c>
      <c r="M84" s="34">
        <f t="shared" si="15"/>
        <v>1</v>
      </c>
      <c r="N84" s="34">
        <f t="shared" si="16"/>
        <v>1</v>
      </c>
    </row>
    <row r="85" spans="1:14" x14ac:dyDescent="0.2">
      <c r="A85" s="39" t="s">
        <v>178</v>
      </c>
      <c r="B85" s="47" t="s">
        <v>179</v>
      </c>
      <c r="C85" s="46" t="s">
        <v>180</v>
      </c>
      <c r="D85" s="38" t="s">
        <v>44</v>
      </c>
      <c r="E85" s="48">
        <v>1814400</v>
      </c>
      <c r="F85" s="32">
        <v>1814400</v>
      </c>
      <c r="G85" s="49">
        <v>1799280.01</v>
      </c>
      <c r="H85" s="33">
        <v>6000</v>
      </c>
      <c r="I85" s="33">
        <v>6000</v>
      </c>
      <c r="J85" s="33">
        <v>6000</v>
      </c>
      <c r="K85" s="34">
        <f t="shared" si="13"/>
        <v>0.99166667217813054</v>
      </c>
      <c r="L85" s="34">
        <f t="shared" si="14"/>
        <v>0.99166667217813054</v>
      </c>
      <c r="M85" s="34">
        <f t="shared" si="15"/>
        <v>1</v>
      </c>
      <c r="N85" s="34">
        <f t="shared" si="16"/>
        <v>1</v>
      </c>
    </row>
    <row r="86" spans="1:14" x14ac:dyDescent="0.2">
      <c r="A86" s="50" t="s">
        <v>181</v>
      </c>
      <c r="B86" s="40" t="s">
        <v>140</v>
      </c>
      <c r="C86" s="41" t="s">
        <v>182</v>
      </c>
      <c r="D86" s="38" t="s">
        <v>44</v>
      </c>
      <c r="E86" s="32">
        <v>181600</v>
      </c>
      <c r="F86" s="32">
        <f>E86</f>
        <v>181600</v>
      </c>
      <c r="G86" s="32">
        <v>181600</v>
      </c>
      <c r="H86" s="33">
        <v>1</v>
      </c>
      <c r="I86" s="33">
        <v>1</v>
      </c>
      <c r="J86" s="33">
        <v>1</v>
      </c>
      <c r="K86" s="34">
        <f t="shared" si="13"/>
        <v>1</v>
      </c>
      <c r="L86" s="34">
        <f t="shared" si="14"/>
        <v>1</v>
      </c>
      <c r="M86" s="34">
        <f t="shared" si="15"/>
        <v>1</v>
      </c>
      <c r="N86" s="34">
        <f t="shared" si="16"/>
        <v>1</v>
      </c>
    </row>
    <row r="87" spans="1:14" x14ac:dyDescent="0.2">
      <c r="A87" s="50" t="s">
        <v>183</v>
      </c>
      <c r="B87" s="40" t="s">
        <v>140</v>
      </c>
      <c r="C87" s="41" t="s">
        <v>184</v>
      </c>
      <c r="D87" s="38" t="s">
        <v>44</v>
      </c>
      <c r="E87" s="32">
        <v>120000</v>
      </c>
      <c r="F87" s="32">
        <v>119914.88</v>
      </c>
      <c r="G87" s="32">
        <v>119914.88</v>
      </c>
      <c r="H87" s="33">
        <v>1</v>
      </c>
      <c r="I87" s="33">
        <v>1</v>
      </c>
      <c r="J87" s="33">
        <v>1</v>
      </c>
      <c r="K87" s="34">
        <f t="shared" si="13"/>
        <v>0.99929066666666666</v>
      </c>
      <c r="L87" s="34">
        <f t="shared" si="14"/>
        <v>1</v>
      </c>
      <c r="M87" s="34">
        <f t="shared" si="15"/>
        <v>1</v>
      </c>
      <c r="N87" s="34">
        <f t="shared" si="16"/>
        <v>1</v>
      </c>
    </row>
    <row r="88" spans="1:14" x14ac:dyDescent="0.2">
      <c r="A88" s="39" t="s">
        <v>185</v>
      </c>
      <c r="B88" s="40" t="s">
        <v>106</v>
      </c>
      <c r="C88" s="46" t="s">
        <v>186</v>
      </c>
      <c r="D88" s="38" t="s">
        <v>44</v>
      </c>
      <c r="E88" s="49">
        <v>25663.62</v>
      </c>
      <c r="F88" s="32">
        <f>E88</f>
        <v>25663.62</v>
      </c>
      <c r="G88" s="32">
        <v>25663.38</v>
      </c>
      <c r="H88" s="33">
        <v>30</v>
      </c>
      <c r="I88" s="33">
        <v>30</v>
      </c>
      <c r="J88" s="33">
        <v>30</v>
      </c>
      <c r="K88" s="34">
        <f t="shared" si="13"/>
        <v>0.99999064824058348</v>
      </c>
      <c r="L88" s="34">
        <f t="shared" si="14"/>
        <v>0.99999064824058348</v>
      </c>
      <c r="M88" s="34">
        <f t="shared" si="15"/>
        <v>1</v>
      </c>
      <c r="N88" s="34">
        <f t="shared" si="16"/>
        <v>1</v>
      </c>
    </row>
    <row r="89" spans="1:14" x14ac:dyDescent="0.2">
      <c r="A89" s="50" t="s">
        <v>187</v>
      </c>
      <c r="B89" s="51" t="s">
        <v>53</v>
      </c>
      <c r="C89" s="41" t="s">
        <v>188</v>
      </c>
      <c r="D89" s="38" t="s">
        <v>44</v>
      </c>
      <c r="E89" s="49">
        <v>125809.99</v>
      </c>
      <c r="F89" s="32">
        <f t="shared" ref="F89:F100" si="18">E89</f>
        <v>125809.99</v>
      </c>
      <c r="G89" s="32">
        <v>125361.32</v>
      </c>
      <c r="H89" s="33">
        <v>119.81</v>
      </c>
      <c r="I89" s="33">
        <v>119.81</v>
      </c>
      <c r="J89" s="33">
        <v>119.81</v>
      </c>
      <c r="K89" s="34">
        <f t="shared" si="13"/>
        <v>0.99643374902104354</v>
      </c>
      <c r="L89" s="34">
        <f t="shared" si="14"/>
        <v>0.99643374902104354</v>
      </c>
      <c r="M89" s="34">
        <f t="shared" si="15"/>
        <v>1</v>
      </c>
      <c r="N89" s="34">
        <f t="shared" si="16"/>
        <v>1</v>
      </c>
    </row>
    <row r="90" spans="1:14" x14ac:dyDescent="0.2">
      <c r="A90" s="50" t="s">
        <v>189</v>
      </c>
      <c r="B90" s="51" t="s">
        <v>53</v>
      </c>
      <c r="C90" s="41" t="s">
        <v>190</v>
      </c>
      <c r="D90" s="38" t="s">
        <v>44</v>
      </c>
      <c r="E90" s="49">
        <v>35222.79</v>
      </c>
      <c r="F90" s="32">
        <v>26616.2</v>
      </c>
      <c r="G90" s="32">
        <v>26616.2</v>
      </c>
      <c r="H90" s="33">
        <v>85</v>
      </c>
      <c r="I90" s="33">
        <v>85</v>
      </c>
      <c r="J90" s="33">
        <v>85</v>
      </c>
      <c r="K90" s="34">
        <f t="shared" si="13"/>
        <v>0.75565280319929229</v>
      </c>
      <c r="L90" s="34">
        <f t="shared" si="14"/>
        <v>1</v>
      </c>
      <c r="M90" s="34">
        <f t="shared" si="15"/>
        <v>1</v>
      </c>
      <c r="N90" s="34">
        <f t="shared" si="16"/>
        <v>1</v>
      </c>
    </row>
    <row r="91" spans="1:14" x14ac:dyDescent="0.2">
      <c r="A91" s="50" t="s">
        <v>191</v>
      </c>
      <c r="B91" s="40" t="s">
        <v>140</v>
      </c>
      <c r="C91" s="41" t="s">
        <v>192</v>
      </c>
      <c r="D91" s="38" t="s">
        <v>44</v>
      </c>
      <c r="E91" s="32">
        <v>149654.24</v>
      </c>
      <c r="F91" s="32">
        <f>E91</f>
        <v>149654.24</v>
      </c>
      <c r="G91" s="32">
        <v>149654.24</v>
      </c>
      <c r="H91" s="33">
        <v>1</v>
      </c>
      <c r="I91" s="33">
        <v>1</v>
      </c>
      <c r="J91" s="33">
        <v>1</v>
      </c>
      <c r="K91" s="34">
        <f t="shared" si="13"/>
        <v>1</v>
      </c>
      <c r="L91" s="34">
        <f t="shared" si="14"/>
        <v>1</v>
      </c>
      <c r="M91" s="34">
        <f t="shared" si="15"/>
        <v>1</v>
      </c>
      <c r="N91" s="34">
        <f t="shared" si="16"/>
        <v>1</v>
      </c>
    </row>
    <row r="92" spans="1:14" x14ac:dyDescent="0.2">
      <c r="A92" s="50" t="s">
        <v>193</v>
      </c>
      <c r="B92" s="51" t="s">
        <v>53</v>
      </c>
      <c r="C92" s="41" t="s">
        <v>194</v>
      </c>
      <c r="D92" s="38" t="s">
        <v>44</v>
      </c>
      <c r="E92" s="49">
        <v>1873015.71</v>
      </c>
      <c r="F92" s="49">
        <v>1873015.71</v>
      </c>
      <c r="G92" s="32">
        <v>1717592.98</v>
      </c>
      <c r="H92" s="33">
        <v>1</v>
      </c>
      <c r="I92" s="33">
        <v>1</v>
      </c>
      <c r="J92" s="33">
        <v>1</v>
      </c>
      <c r="K92" s="34">
        <f t="shared" si="13"/>
        <v>0.91702006065928832</v>
      </c>
      <c r="L92" s="34">
        <f t="shared" si="14"/>
        <v>0.91702006065928832</v>
      </c>
      <c r="M92" s="34">
        <f t="shared" si="15"/>
        <v>1</v>
      </c>
      <c r="N92" s="34">
        <f t="shared" si="16"/>
        <v>1</v>
      </c>
    </row>
    <row r="93" spans="1:14" x14ac:dyDescent="0.2">
      <c r="A93" s="39" t="s">
        <v>195</v>
      </c>
      <c r="B93" s="51" t="s">
        <v>53</v>
      </c>
      <c r="C93" s="41" t="s">
        <v>196</v>
      </c>
      <c r="D93" s="38" t="s">
        <v>44</v>
      </c>
      <c r="E93" s="32">
        <v>565536.39</v>
      </c>
      <c r="F93" s="45">
        <v>646065.66</v>
      </c>
      <c r="G93" s="32">
        <v>646065.66</v>
      </c>
      <c r="H93" s="33">
        <v>1</v>
      </c>
      <c r="I93" s="33">
        <v>1</v>
      </c>
      <c r="J93" s="33">
        <v>1</v>
      </c>
      <c r="K93" s="34">
        <f>G93/E93</f>
        <v>1.1423944973726625</v>
      </c>
      <c r="L93" s="34">
        <f>G93/F93</f>
        <v>1</v>
      </c>
      <c r="M93" s="34">
        <f>J93/H93</f>
        <v>1</v>
      </c>
      <c r="N93" s="34">
        <f>J93/I93</f>
        <v>1</v>
      </c>
    </row>
    <row r="94" spans="1:14" x14ac:dyDescent="0.2">
      <c r="A94" s="50" t="s">
        <v>197</v>
      </c>
      <c r="B94" s="51" t="s">
        <v>106</v>
      </c>
      <c r="C94" s="41" t="s">
        <v>198</v>
      </c>
      <c r="D94" s="38" t="s">
        <v>44</v>
      </c>
      <c r="E94" s="32">
        <v>1609564.04</v>
      </c>
      <c r="F94" s="32">
        <v>1609195.59</v>
      </c>
      <c r="G94" s="32">
        <v>1609195.59</v>
      </c>
      <c r="H94" s="33">
        <v>25</v>
      </c>
      <c r="I94" s="33">
        <v>25</v>
      </c>
      <c r="J94" s="33">
        <v>25</v>
      </c>
      <c r="K94" s="34">
        <f t="shared" ref="K94:L416" si="19">G94/E94</f>
        <v>0.99977108708268614</v>
      </c>
      <c r="L94" s="34">
        <f t="shared" ref="L94:L416" si="20">G94/F94</f>
        <v>1</v>
      </c>
      <c r="M94" s="34">
        <f t="shared" ref="M94:M417" si="21">J94/H94</f>
        <v>1</v>
      </c>
      <c r="N94" s="34">
        <f t="shared" ref="N94:N417" si="22">J94/I94</f>
        <v>1</v>
      </c>
    </row>
    <row r="95" spans="1:14" x14ac:dyDescent="0.2">
      <c r="A95" s="50" t="s">
        <v>199</v>
      </c>
      <c r="B95" s="53" t="s">
        <v>106</v>
      </c>
      <c r="C95" s="46" t="s">
        <v>200</v>
      </c>
      <c r="D95" s="38" t="s">
        <v>44</v>
      </c>
      <c r="E95" s="32">
        <v>1609833.41</v>
      </c>
      <c r="F95" s="32">
        <v>1609367.39</v>
      </c>
      <c r="G95" s="32">
        <v>1609367.39</v>
      </c>
      <c r="H95" s="33">
        <v>25</v>
      </c>
      <c r="I95" s="33">
        <v>25</v>
      </c>
      <c r="J95" s="33">
        <v>25</v>
      </c>
      <c r="K95" s="34">
        <f t="shared" si="19"/>
        <v>0.99971051663041333</v>
      </c>
      <c r="L95" s="34">
        <f t="shared" si="20"/>
        <v>1</v>
      </c>
      <c r="M95" s="34">
        <f t="shared" si="21"/>
        <v>1</v>
      </c>
      <c r="N95" s="34">
        <f t="shared" si="22"/>
        <v>1</v>
      </c>
    </row>
    <row r="96" spans="1:14" x14ac:dyDescent="0.2">
      <c r="A96" s="39" t="s">
        <v>201</v>
      </c>
      <c r="B96" s="51" t="s">
        <v>53</v>
      </c>
      <c r="C96" s="41" t="s">
        <v>202</v>
      </c>
      <c r="D96" s="38" t="s">
        <v>44</v>
      </c>
      <c r="E96" s="49">
        <v>292191.26</v>
      </c>
      <c r="F96" s="32">
        <v>323878.2</v>
      </c>
      <c r="G96" s="32">
        <v>292191.27</v>
      </c>
      <c r="H96" s="33">
        <v>685</v>
      </c>
      <c r="I96" s="33">
        <v>685</v>
      </c>
      <c r="J96" s="33">
        <v>685</v>
      </c>
      <c r="K96" s="34">
        <f t="shared" si="19"/>
        <v>1.0000000342241586</v>
      </c>
      <c r="L96" s="34">
        <f t="shared" si="20"/>
        <v>0.90216405426484403</v>
      </c>
      <c r="M96" s="34">
        <f t="shared" si="21"/>
        <v>1</v>
      </c>
      <c r="N96" s="34">
        <f t="shared" si="22"/>
        <v>1</v>
      </c>
    </row>
    <row r="97" spans="1:14" x14ac:dyDescent="0.2">
      <c r="A97" s="50" t="s">
        <v>203</v>
      </c>
      <c r="B97" s="51" t="s">
        <v>122</v>
      </c>
      <c r="C97" s="41" t="s">
        <v>204</v>
      </c>
      <c r="D97" s="38" t="s">
        <v>44</v>
      </c>
      <c r="E97" s="32">
        <v>803771.46</v>
      </c>
      <c r="F97" s="32">
        <v>921734.41999999993</v>
      </c>
      <c r="G97" s="32">
        <v>803771.46</v>
      </c>
      <c r="H97" s="33">
        <v>354.42</v>
      </c>
      <c r="I97" s="33">
        <v>354.42</v>
      </c>
      <c r="J97" s="33">
        <v>354.42</v>
      </c>
      <c r="K97" s="34">
        <f t="shared" si="19"/>
        <v>1</v>
      </c>
      <c r="L97" s="34">
        <f t="shared" si="20"/>
        <v>0.87202066295842573</v>
      </c>
      <c r="M97" s="34">
        <f t="shared" si="21"/>
        <v>1</v>
      </c>
      <c r="N97" s="34">
        <f t="shared" si="22"/>
        <v>1</v>
      </c>
    </row>
    <row r="98" spans="1:14" x14ac:dyDescent="0.2">
      <c r="A98" s="39" t="s">
        <v>205</v>
      </c>
      <c r="B98" s="51" t="s">
        <v>53</v>
      </c>
      <c r="C98" s="41" t="s">
        <v>206</v>
      </c>
      <c r="D98" s="38" t="s">
        <v>44</v>
      </c>
      <c r="E98" s="49">
        <v>499815</v>
      </c>
      <c r="F98" s="32">
        <f t="shared" si="18"/>
        <v>499815</v>
      </c>
      <c r="G98" s="32">
        <v>499815</v>
      </c>
      <c r="H98" s="33">
        <v>1</v>
      </c>
      <c r="I98" s="33">
        <v>1</v>
      </c>
      <c r="J98" s="33">
        <v>1</v>
      </c>
      <c r="K98" s="34">
        <f t="shared" si="19"/>
        <v>1</v>
      </c>
      <c r="L98" s="34">
        <f t="shared" si="20"/>
        <v>1</v>
      </c>
      <c r="M98" s="34">
        <f t="shared" si="21"/>
        <v>1</v>
      </c>
      <c r="N98" s="34">
        <f t="shared" si="22"/>
        <v>1</v>
      </c>
    </row>
    <row r="99" spans="1:14" x14ac:dyDescent="0.2">
      <c r="A99" s="52" t="s">
        <v>207</v>
      </c>
      <c r="B99" s="53" t="s">
        <v>106</v>
      </c>
      <c r="C99" s="46" t="s">
        <v>208</v>
      </c>
      <c r="D99" s="38" t="s">
        <v>44</v>
      </c>
      <c r="E99" s="32">
        <v>1098096.07</v>
      </c>
      <c r="F99" s="32">
        <v>1202122.19</v>
      </c>
      <c r="G99" s="32">
        <v>1202091.3899999999</v>
      </c>
      <c r="H99" s="33">
        <v>35</v>
      </c>
      <c r="I99" s="33">
        <v>35</v>
      </c>
      <c r="J99" s="33">
        <v>25</v>
      </c>
      <c r="K99" s="34">
        <f t="shared" si="19"/>
        <v>1.0947051199263464</v>
      </c>
      <c r="L99" s="34">
        <f t="shared" si="20"/>
        <v>0.99997437864448702</v>
      </c>
      <c r="M99" s="34">
        <f t="shared" si="21"/>
        <v>0.7142857142857143</v>
      </c>
      <c r="N99" s="34">
        <f t="shared" si="22"/>
        <v>0.7142857142857143</v>
      </c>
    </row>
    <row r="100" spans="1:14" x14ac:dyDescent="0.2">
      <c r="A100" s="52" t="s">
        <v>209</v>
      </c>
      <c r="B100" s="53" t="s">
        <v>106</v>
      </c>
      <c r="C100" s="46" t="s">
        <v>210</v>
      </c>
      <c r="D100" s="38" t="s">
        <v>44</v>
      </c>
      <c r="E100" s="32">
        <v>1929887.64</v>
      </c>
      <c r="F100" s="32">
        <f t="shared" si="18"/>
        <v>1929887.64</v>
      </c>
      <c r="G100" s="32">
        <v>1929874.84</v>
      </c>
      <c r="H100" s="33">
        <v>30</v>
      </c>
      <c r="I100" s="33">
        <v>30</v>
      </c>
      <c r="J100" s="33">
        <v>30</v>
      </c>
      <c r="K100" s="34">
        <f t="shared" si="19"/>
        <v>0.99999336748951884</v>
      </c>
      <c r="L100" s="34">
        <f t="shared" si="19"/>
        <v>1.5544946440508839E-5</v>
      </c>
      <c r="M100" s="34">
        <f t="shared" si="21"/>
        <v>1</v>
      </c>
      <c r="N100" s="34">
        <f t="shared" si="22"/>
        <v>1</v>
      </c>
    </row>
    <row r="101" spans="1:14" x14ac:dyDescent="0.2">
      <c r="A101" s="50" t="s">
        <v>211</v>
      </c>
      <c r="B101" s="51" t="s">
        <v>122</v>
      </c>
      <c r="C101" s="41" t="s">
        <v>212</v>
      </c>
      <c r="D101" s="38" t="s">
        <v>44</v>
      </c>
      <c r="E101" s="32">
        <v>1680000</v>
      </c>
      <c r="F101" s="32">
        <v>2344094.79</v>
      </c>
      <c r="G101" s="32">
        <v>2344094.79</v>
      </c>
      <c r="H101" s="33">
        <v>600</v>
      </c>
      <c r="I101" s="33">
        <v>600</v>
      </c>
      <c r="J101" s="33">
        <v>600</v>
      </c>
      <c r="K101" s="34">
        <f t="shared" si="19"/>
        <v>1.395294517857143</v>
      </c>
      <c r="L101" s="34">
        <f t="shared" si="19"/>
        <v>2.5596234527700137E-4</v>
      </c>
      <c r="M101" s="34">
        <f t="shared" si="21"/>
        <v>1</v>
      </c>
      <c r="N101" s="34">
        <f t="shared" si="22"/>
        <v>1</v>
      </c>
    </row>
    <row r="102" spans="1:14" x14ac:dyDescent="0.2">
      <c r="A102" s="52" t="s">
        <v>213</v>
      </c>
      <c r="B102" s="53" t="s">
        <v>106</v>
      </c>
      <c r="C102" s="41" t="s">
        <v>171</v>
      </c>
      <c r="D102" s="38" t="s">
        <v>44</v>
      </c>
      <c r="E102" s="32">
        <v>2012538.07</v>
      </c>
      <c r="F102" s="32">
        <v>1913843.89</v>
      </c>
      <c r="G102" s="66">
        <v>1913843.88</v>
      </c>
      <c r="H102" s="33">
        <v>34</v>
      </c>
      <c r="I102" s="33">
        <v>34</v>
      </c>
      <c r="J102" s="33">
        <v>25</v>
      </c>
      <c r="K102" s="34">
        <f t="shared" si="19"/>
        <v>0.95096033636769906</v>
      </c>
      <c r="L102" s="34">
        <f>G101/F102</f>
        <v>1.2248098197810691</v>
      </c>
      <c r="M102" s="34">
        <f t="shared" si="21"/>
        <v>0.73529411764705888</v>
      </c>
      <c r="N102" s="34">
        <f t="shared" si="22"/>
        <v>0.73529411764705888</v>
      </c>
    </row>
    <row r="103" spans="1:14" x14ac:dyDescent="0.2">
      <c r="A103" s="50" t="s">
        <v>214</v>
      </c>
      <c r="B103" s="51" t="s">
        <v>162</v>
      </c>
      <c r="C103" s="41" t="s">
        <v>215</v>
      </c>
      <c r="D103" s="38" t="s">
        <v>44</v>
      </c>
      <c r="E103" s="49">
        <v>310322.42</v>
      </c>
      <c r="F103" s="32">
        <v>296793.18</v>
      </c>
      <c r="G103" s="32">
        <v>296793.18</v>
      </c>
      <c r="H103" s="33">
        <v>5</v>
      </c>
      <c r="I103" s="33">
        <v>5</v>
      </c>
      <c r="J103" s="33">
        <v>5</v>
      </c>
      <c r="K103" s="34">
        <f t="shared" si="19"/>
        <v>0.95640263439554263</v>
      </c>
      <c r="L103" s="34">
        <f>G103/F103</f>
        <v>1</v>
      </c>
      <c r="M103" s="34">
        <f>J103/H103</f>
        <v>1</v>
      </c>
      <c r="N103" s="34">
        <f>J103/I103</f>
        <v>1</v>
      </c>
    </row>
    <row r="104" spans="1:14" x14ac:dyDescent="0.2">
      <c r="A104" s="50" t="s">
        <v>216</v>
      </c>
      <c r="B104" s="51" t="s">
        <v>162</v>
      </c>
      <c r="C104" s="41" t="s">
        <v>217</v>
      </c>
      <c r="D104" s="38" t="s">
        <v>44</v>
      </c>
      <c r="E104" s="49">
        <v>269878.84000000003</v>
      </c>
      <c r="F104" s="32">
        <v>342163.98</v>
      </c>
      <c r="G104" s="32">
        <v>342163.96</v>
      </c>
      <c r="H104" s="33">
        <v>2</v>
      </c>
      <c r="I104" s="33">
        <v>2</v>
      </c>
      <c r="J104" s="33">
        <v>2</v>
      </c>
      <c r="K104" s="34">
        <f>G104/E104</f>
        <v>1.2678428586694681</v>
      </c>
      <c r="L104" s="34">
        <f>G104/F104</f>
        <v>0.99999994154849392</v>
      </c>
      <c r="M104" s="34">
        <f>J104/H104</f>
        <v>1</v>
      </c>
      <c r="N104" s="34">
        <f>J104/I104</f>
        <v>1</v>
      </c>
    </row>
    <row r="105" spans="1:14" x14ac:dyDescent="0.2">
      <c r="A105" s="50" t="s">
        <v>218</v>
      </c>
      <c r="B105" s="51" t="s">
        <v>162</v>
      </c>
      <c r="C105" s="41" t="s">
        <v>219</v>
      </c>
      <c r="D105" s="38" t="s">
        <v>44</v>
      </c>
      <c r="E105" s="49">
        <v>755849.38</v>
      </c>
      <c r="F105" s="32">
        <v>755848.88</v>
      </c>
      <c r="G105" s="32">
        <v>755848.88</v>
      </c>
      <c r="H105" s="33">
        <v>8</v>
      </c>
      <c r="I105" s="33">
        <v>8</v>
      </c>
      <c r="J105" s="33">
        <v>8</v>
      </c>
      <c r="K105" s="34">
        <f>G105/E105</f>
        <v>0.99999933849254463</v>
      </c>
      <c r="L105" s="34">
        <f>G105/F105</f>
        <v>1</v>
      </c>
      <c r="M105" s="34">
        <f>J105/H105</f>
        <v>1</v>
      </c>
      <c r="N105" s="34">
        <f>J105/I105</f>
        <v>1</v>
      </c>
    </row>
    <row r="106" spans="1:14" x14ac:dyDescent="0.2">
      <c r="A106" s="52" t="s">
        <v>220</v>
      </c>
      <c r="B106" s="53" t="s">
        <v>122</v>
      </c>
      <c r="C106" s="41" t="s">
        <v>221</v>
      </c>
      <c r="D106" s="38" t="s">
        <v>44</v>
      </c>
      <c r="E106" s="32">
        <v>1513640.06</v>
      </c>
      <c r="F106" s="32">
        <v>1513640.72</v>
      </c>
      <c r="G106" s="32">
        <v>1513640.06</v>
      </c>
      <c r="H106" s="33">
        <v>26</v>
      </c>
      <c r="I106" s="33">
        <v>26</v>
      </c>
      <c r="J106" s="33">
        <v>26</v>
      </c>
      <c r="K106" s="34">
        <f t="shared" si="19"/>
        <v>1</v>
      </c>
      <c r="L106" s="34">
        <f t="shared" si="20"/>
        <v>0.99999956396521894</v>
      </c>
      <c r="M106" s="34">
        <f t="shared" si="21"/>
        <v>1</v>
      </c>
      <c r="N106" s="34">
        <f t="shared" si="22"/>
        <v>1</v>
      </c>
    </row>
    <row r="107" spans="1:14" x14ac:dyDescent="0.2">
      <c r="A107" s="50" t="s">
        <v>222</v>
      </c>
      <c r="B107" s="40" t="s">
        <v>162</v>
      </c>
      <c r="C107" s="41" t="s">
        <v>223</v>
      </c>
      <c r="D107" s="38" t="s">
        <v>44</v>
      </c>
      <c r="E107" s="49">
        <v>227311.35999999999</v>
      </c>
      <c r="F107" s="32">
        <v>205999.43</v>
      </c>
      <c r="G107" s="32">
        <v>205999.43</v>
      </c>
      <c r="H107" s="33">
        <v>4</v>
      </c>
      <c r="I107" s="33">
        <v>4</v>
      </c>
      <c r="J107" s="33">
        <v>4</v>
      </c>
      <c r="K107" s="34">
        <f t="shared" si="19"/>
        <v>0.90624344511422572</v>
      </c>
      <c r="L107" s="34">
        <f t="shared" si="20"/>
        <v>1</v>
      </c>
      <c r="M107" s="34">
        <f t="shared" si="21"/>
        <v>1</v>
      </c>
      <c r="N107" s="34">
        <f t="shared" si="22"/>
        <v>1</v>
      </c>
    </row>
    <row r="108" spans="1:14" x14ac:dyDescent="0.2">
      <c r="A108" s="50" t="s">
        <v>224</v>
      </c>
      <c r="B108" s="51" t="s">
        <v>162</v>
      </c>
      <c r="C108" s="41" t="s">
        <v>225</v>
      </c>
      <c r="D108" s="38" t="s">
        <v>44</v>
      </c>
      <c r="E108" s="49">
        <v>422634.04</v>
      </c>
      <c r="F108" s="32">
        <f t="shared" ref="F108:F148" si="23">E108</f>
        <v>422634.04</v>
      </c>
      <c r="G108" s="32">
        <v>422634.04</v>
      </c>
      <c r="H108" s="33">
        <v>8</v>
      </c>
      <c r="I108" s="33">
        <v>8</v>
      </c>
      <c r="J108" s="33">
        <v>8</v>
      </c>
      <c r="K108" s="34">
        <f t="shared" si="19"/>
        <v>1</v>
      </c>
      <c r="L108" s="34">
        <f t="shared" si="20"/>
        <v>1</v>
      </c>
      <c r="M108" s="34">
        <f t="shared" si="21"/>
        <v>1</v>
      </c>
      <c r="N108" s="34">
        <f t="shared" si="22"/>
        <v>1</v>
      </c>
    </row>
    <row r="109" spans="1:14" x14ac:dyDescent="0.2">
      <c r="A109" s="39" t="s">
        <v>226</v>
      </c>
      <c r="B109" s="51" t="s">
        <v>227</v>
      </c>
      <c r="C109" s="41" t="s">
        <v>228</v>
      </c>
      <c r="D109" s="38" t="s">
        <v>44</v>
      </c>
      <c r="E109" s="49">
        <v>395380.89</v>
      </c>
      <c r="F109" s="32">
        <v>515380.89</v>
      </c>
      <c r="G109" s="32">
        <f>447037.04+4702.41</f>
        <v>451739.44999999995</v>
      </c>
      <c r="H109" s="33">
        <v>1</v>
      </c>
      <c r="I109" s="33">
        <v>1</v>
      </c>
      <c r="J109" s="33">
        <v>1</v>
      </c>
      <c r="K109" s="34">
        <f t="shared" si="19"/>
        <v>1.1425424481188251</v>
      </c>
      <c r="L109" s="34">
        <f t="shared" si="20"/>
        <v>0.87651571636658854</v>
      </c>
      <c r="M109" s="34">
        <f t="shared" si="21"/>
        <v>1</v>
      </c>
      <c r="N109" s="34">
        <f t="shared" si="22"/>
        <v>1</v>
      </c>
    </row>
    <row r="110" spans="1:14" x14ac:dyDescent="0.2">
      <c r="A110" s="39" t="s">
        <v>229</v>
      </c>
      <c r="B110" s="51" t="s">
        <v>53</v>
      </c>
      <c r="C110" s="41" t="s">
        <v>230</v>
      </c>
      <c r="D110" s="38" t="s">
        <v>44</v>
      </c>
      <c r="E110" s="49">
        <v>96761.03</v>
      </c>
      <c r="F110" s="32">
        <v>73325.899999999994</v>
      </c>
      <c r="G110" s="32">
        <v>73325.899999999994</v>
      </c>
      <c r="H110" s="33">
        <v>75.7</v>
      </c>
      <c r="I110" s="33">
        <v>75.7</v>
      </c>
      <c r="J110" s="33">
        <v>75.7</v>
      </c>
      <c r="K110" s="34">
        <f t="shared" si="19"/>
        <v>0.75780404569897608</v>
      </c>
      <c r="L110" s="34">
        <f t="shared" si="20"/>
        <v>1</v>
      </c>
      <c r="M110" s="34">
        <f t="shared" si="21"/>
        <v>1</v>
      </c>
      <c r="N110" s="34">
        <f t="shared" si="22"/>
        <v>1</v>
      </c>
    </row>
    <row r="111" spans="1:14" x14ac:dyDescent="0.2">
      <c r="A111" s="52" t="s">
        <v>231</v>
      </c>
      <c r="B111" s="53" t="s">
        <v>106</v>
      </c>
      <c r="C111" s="46" t="s">
        <v>208</v>
      </c>
      <c r="D111" s="38" t="s">
        <v>44</v>
      </c>
      <c r="E111" s="32">
        <v>625524.68999999994</v>
      </c>
      <c r="F111" s="32">
        <f t="shared" si="23"/>
        <v>625524.68999999994</v>
      </c>
      <c r="G111" s="32">
        <v>625524.68999999994</v>
      </c>
      <c r="H111" s="33">
        <v>15</v>
      </c>
      <c r="I111" s="33">
        <v>15</v>
      </c>
      <c r="J111" s="33">
        <v>15</v>
      </c>
      <c r="K111" s="34">
        <f t="shared" si="19"/>
        <v>1</v>
      </c>
      <c r="L111" s="34">
        <f t="shared" si="20"/>
        <v>1</v>
      </c>
      <c r="M111" s="34">
        <f t="shared" si="21"/>
        <v>1</v>
      </c>
      <c r="N111" s="34">
        <f t="shared" si="22"/>
        <v>1</v>
      </c>
    </row>
    <row r="112" spans="1:14" x14ac:dyDescent="0.2">
      <c r="A112" s="52" t="s">
        <v>232</v>
      </c>
      <c r="B112" s="53" t="s">
        <v>162</v>
      </c>
      <c r="C112" s="46" t="s">
        <v>233</v>
      </c>
      <c r="D112" s="38" t="s">
        <v>44</v>
      </c>
      <c r="E112" s="32">
        <v>529367.53</v>
      </c>
      <c r="F112" s="32">
        <v>515527.04000000004</v>
      </c>
      <c r="G112" s="32">
        <v>515527.04</v>
      </c>
      <c r="H112" s="33">
        <v>4</v>
      </c>
      <c r="I112" s="33">
        <v>4</v>
      </c>
      <c r="J112" s="33">
        <v>4</v>
      </c>
      <c r="K112" s="34">
        <f t="shared" si="19"/>
        <v>0.97385466766350393</v>
      </c>
      <c r="L112" s="34">
        <f t="shared" si="20"/>
        <v>0.99999999999999989</v>
      </c>
      <c r="M112" s="34">
        <f t="shared" si="21"/>
        <v>1</v>
      </c>
      <c r="N112" s="34">
        <f t="shared" si="22"/>
        <v>1</v>
      </c>
    </row>
    <row r="113" spans="1:14" x14ac:dyDescent="0.2">
      <c r="A113" s="52" t="s">
        <v>234</v>
      </c>
      <c r="B113" s="53" t="s">
        <v>162</v>
      </c>
      <c r="C113" s="46" t="s">
        <v>235</v>
      </c>
      <c r="D113" s="38" t="s">
        <v>44</v>
      </c>
      <c r="E113" s="32">
        <v>283087.35999999999</v>
      </c>
      <c r="F113" s="32">
        <v>252395.17</v>
      </c>
      <c r="G113" s="32">
        <v>252395.17</v>
      </c>
      <c r="H113" s="33">
        <v>4</v>
      </c>
      <c r="I113" s="33">
        <v>4</v>
      </c>
      <c r="J113" s="33">
        <v>4</v>
      </c>
      <c r="K113" s="34">
        <f t="shared" si="19"/>
        <v>0.8915805000972139</v>
      </c>
      <c r="L113" s="34">
        <f t="shared" si="20"/>
        <v>1</v>
      </c>
      <c r="M113" s="34">
        <f t="shared" si="21"/>
        <v>1</v>
      </c>
      <c r="N113" s="34">
        <f t="shared" si="22"/>
        <v>1</v>
      </c>
    </row>
    <row r="114" spans="1:14" x14ac:dyDescent="0.2">
      <c r="A114" s="52" t="s">
        <v>236</v>
      </c>
      <c r="B114" s="53" t="s">
        <v>162</v>
      </c>
      <c r="C114" s="46" t="s">
        <v>166</v>
      </c>
      <c r="D114" s="38" t="s">
        <v>44</v>
      </c>
      <c r="E114" s="32">
        <v>491598.46</v>
      </c>
      <c r="F114" s="32">
        <v>481072.23000000004</v>
      </c>
      <c r="G114" s="32">
        <v>481072.23</v>
      </c>
      <c r="H114" s="33">
        <v>5</v>
      </c>
      <c r="I114" s="33">
        <v>5</v>
      </c>
      <c r="J114" s="33">
        <v>5</v>
      </c>
      <c r="K114" s="34">
        <f t="shared" si="19"/>
        <v>0.97858774822036665</v>
      </c>
      <c r="L114" s="34">
        <f t="shared" si="20"/>
        <v>0.99999999999999989</v>
      </c>
      <c r="M114" s="34">
        <f t="shared" si="21"/>
        <v>1</v>
      </c>
      <c r="N114" s="34">
        <f t="shared" si="22"/>
        <v>1</v>
      </c>
    </row>
    <row r="115" spans="1:14" x14ac:dyDescent="0.2">
      <c r="A115" s="52" t="s">
        <v>237</v>
      </c>
      <c r="B115" s="67" t="s">
        <v>162</v>
      </c>
      <c r="C115" s="68" t="s">
        <v>167</v>
      </c>
      <c r="D115" s="38" t="s">
        <v>44</v>
      </c>
      <c r="E115" s="32">
        <v>257075.27</v>
      </c>
      <c r="F115" s="32">
        <v>262421.68</v>
      </c>
      <c r="G115" s="32">
        <v>257075.27</v>
      </c>
      <c r="H115" s="33">
        <v>4</v>
      </c>
      <c r="I115" s="33">
        <v>4</v>
      </c>
      <c r="J115" s="33">
        <v>4</v>
      </c>
      <c r="K115" s="34">
        <f t="shared" si="19"/>
        <v>1</v>
      </c>
      <c r="L115" s="34">
        <f t="shared" si="20"/>
        <v>0.97962664517657227</v>
      </c>
      <c r="M115" s="34">
        <f t="shared" si="21"/>
        <v>1</v>
      </c>
      <c r="N115" s="34">
        <f t="shared" si="22"/>
        <v>1</v>
      </c>
    </row>
    <row r="116" spans="1:14" x14ac:dyDescent="0.2">
      <c r="A116" s="50" t="s">
        <v>238</v>
      </c>
      <c r="B116" s="51" t="s">
        <v>162</v>
      </c>
      <c r="C116" s="41" t="s">
        <v>239</v>
      </c>
      <c r="D116" s="38" t="s">
        <v>44</v>
      </c>
      <c r="E116" s="32">
        <v>721271.77</v>
      </c>
      <c r="F116" s="32">
        <v>707877.14</v>
      </c>
      <c r="G116" s="32">
        <v>707877.14</v>
      </c>
      <c r="H116" s="33">
        <v>10</v>
      </c>
      <c r="I116" s="33">
        <v>10</v>
      </c>
      <c r="J116" s="33">
        <v>10</v>
      </c>
      <c r="K116" s="34">
        <f>G116/E116</f>
        <v>0.98142914979190155</v>
      </c>
      <c r="L116" s="34">
        <f>G116/F116</f>
        <v>1</v>
      </c>
      <c r="M116" s="34">
        <f>J116/H116</f>
        <v>1</v>
      </c>
      <c r="N116" s="34">
        <f>J116/I116</f>
        <v>1</v>
      </c>
    </row>
    <row r="117" spans="1:14" x14ac:dyDescent="0.2">
      <c r="A117" s="50" t="s">
        <v>240</v>
      </c>
      <c r="B117" s="67" t="s">
        <v>53</v>
      </c>
      <c r="C117" s="68" t="s">
        <v>241</v>
      </c>
      <c r="D117" s="38" t="s">
        <v>44</v>
      </c>
      <c r="E117" s="32">
        <v>150697.44</v>
      </c>
      <c r="F117" s="32">
        <v>91766.99</v>
      </c>
      <c r="G117" s="32">
        <v>91766.99</v>
      </c>
      <c r="H117" s="33">
        <v>1</v>
      </c>
      <c r="I117" s="33">
        <v>1</v>
      </c>
      <c r="J117" s="33">
        <v>1</v>
      </c>
      <c r="K117" s="34">
        <f t="shared" ref="K117" si="24">G117/E117</f>
        <v>0.60894856608048553</v>
      </c>
      <c r="L117" s="34">
        <f t="shared" ref="L117:L127" si="25">G117/F117</f>
        <v>1</v>
      </c>
      <c r="M117" s="34">
        <f t="shared" ref="M117:M127" si="26">J117/H117</f>
        <v>1</v>
      </c>
      <c r="N117" s="34">
        <f t="shared" ref="N117:N128" si="27">J117/I117</f>
        <v>1</v>
      </c>
    </row>
    <row r="118" spans="1:14" x14ac:dyDescent="0.2">
      <c r="A118" s="50" t="s">
        <v>242</v>
      </c>
      <c r="B118" s="51" t="s">
        <v>122</v>
      </c>
      <c r="C118" s="41" t="s">
        <v>243</v>
      </c>
      <c r="D118" s="38" t="s">
        <v>44</v>
      </c>
      <c r="E118" s="32">
        <v>78606.59</v>
      </c>
      <c r="F118" s="32">
        <v>48368.38</v>
      </c>
      <c r="G118" s="32">
        <v>48368.38</v>
      </c>
      <c r="H118" s="33">
        <v>57.5</v>
      </c>
      <c r="I118" s="33">
        <v>57.5</v>
      </c>
      <c r="J118" s="33">
        <v>57.5</v>
      </c>
      <c r="K118" s="34">
        <f t="shared" si="19"/>
        <v>0.615322201357418</v>
      </c>
      <c r="L118" s="34">
        <f t="shared" si="25"/>
        <v>1</v>
      </c>
      <c r="M118" s="34">
        <f t="shared" si="26"/>
        <v>1</v>
      </c>
      <c r="N118" s="34">
        <f t="shared" si="27"/>
        <v>1</v>
      </c>
    </row>
    <row r="119" spans="1:14" x14ac:dyDescent="0.2">
      <c r="A119" s="39" t="s">
        <v>244</v>
      </c>
      <c r="B119" s="51" t="s">
        <v>53</v>
      </c>
      <c r="C119" s="41" t="s">
        <v>245</v>
      </c>
      <c r="D119" s="38" t="s">
        <v>44</v>
      </c>
      <c r="E119" s="49">
        <v>162133.28</v>
      </c>
      <c r="F119" s="32">
        <v>35286.36</v>
      </c>
      <c r="G119" s="32">
        <v>35286.36</v>
      </c>
      <c r="H119" s="33">
        <v>156</v>
      </c>
      <c r="I119" s="33">
        <v>156</v>
      </c>
      <c r="J119" s="33">
        <v>156</v>
      </c>
      <c r="K119" s="34">
        <f t="shared" si="19"/>
        <v>0.21763798277565224</v>
      </c>
      <c r="L119" s="34">
        <f t="shared" si="25"/>
        <v>1</v>
      </c>
      <c r="M119" s="34">
        <f t="shared" si="26"/>
        <v>1</v>
      </c>
      <c r="N119" s="34">
        <f t="shared" si="27"/>
        <v>1</v>
      </c>
    </row>
    <row r="120" spans="1:14" x14ac:dyDescent="0.2">
      <c r="A120" s="50" t="s">
        <v>246</v>
      </c>
      <c r="B120" s="51" t="s">
        <v>53</v>
      </c>
      <c r="C120" s="41" t="s">
        <v>247</v>
      </c>
      <c r="D120" s="38" t="s">
        <v>44</v>
      </c>
      <c r="E120" s="32">
        <v>77088.100000000006</v>
      </c>
      <c r="F120" s="32">
        <v>54585.41</v>
      </c>
      <c r="G120" s="32">
        <v>54585.41</v>
      </c>
      <c r="H120" s="33">
        <v>63.7</v>
      </c>
      <c r="I120" s="33">
        <v>63.7</v>
      </c>
      <c r="J120" s="33">
        <v>63.7</v>
      </c>
      <c r="K120" s="34">
        <f t="shared" si="19"/>
        <v>0.70809126181602611</v>
      </c>
      <c r="L120" s="34">
        <f t="shared" si="25"/>
        <v>1</v>
      </c>
      <c r="M120" s="34">
        <f t="shared" si="26"/>
        <v>1</v>
      </c>
      <c r="N120" s="34">
        <f t="shared" si="27"/>
        <v>1</v>
      </c>
    </row>
    <row r="121" spans="1:14" x14ac:dyDescent="0.2">
      <c r="A121" s="50" t="s">
        <v>248</v>
      </c>
      <c r="B121" s="51" t="s">
        <v>53</v>
      </c>
      <c r="C121" s="41" t="s">
        <v>249</v>
      </c>
      <c r="D121" s="38" t="s">
        <v>44</v>
      </c>
      <c r="E121" s="32">
        <v>434751.64</v>
      </c>
      <c r="F121" s="32">
        <v>289429.65000000002</v>
      </c>
      <c r="G121" s="32">
        <v>289429.65000000002</v>
      </c>
      <c r="H121" s="33">
        <v>370</v>
      </c>
      <c r="I121" s="33">
        <v>370</v>
      </c>
      <c r="J121" s="33">
        <v>370</v>
      </c>
      <c r="K121" s="34">
        <f t="shared" si="19"/>
        <v>0.6657356140163152</v>
      </c>
      <c r="L121" s="34">
        <f t="shared" si="25"/>
        <v>1</v>
      </c>
      <c r="M121" s="34">
        <f t="shared" si="26"/>
        <v>1</v>
      </c>
      <c r="N121" s="34">
        <f t="shared" si="27"/>
        <v>1</v>
      </c>
    </row>
    <row r="122" spans="1:14" x14ac:dyDescent="0.2">
      <c r="A122" s="50" t="s">
        <v>250</v>
      </c>
      <c r="B122" s="51" t="s">
        <v>53</v>
      </c>
      <c r="C122" s="41" t="s">
        <v>251</v>
      </c>
      <c r="D122" s="38" t="s">
        <v>44</v>
      </c>
      <c r="E122" s="32">
        <v>147599.92000000001</v>
      </c>
      <c r="F122" s="32">
        <v>147599.92000000001</v>
      </c>
      <c r="G122" s="32">
        <v>147599.92000000001</v>
      </c>
      <c r="H122" s="33">
        <v>139.69999999999999</v>
      </c>
      <c r="I122" s="33">
        <v>139.69999999999999</v>
      </c>
      <c r="J122" s="33">
        <v>139.69999999999999</v>
      </c>
      <c r="K122" s="34">
        <f t="shared" si="19"/>
        <v>1</v>
      </c>
      <c r="L122" s="34">
        <f t="shared" si="25"/>
        <v>1</v>
      </c>
      <c r="M122" s="34">
        <f t="shared" si="26"/>
        <v>1</v>
      </c>
      <c r="N122" s="34">
        <f t="shared" si="27"/>
        <v>1</v>
      </c>
    </row>
    <row r="123" spans="1:14" x14ac:dyDescent="0.2">
      <c r="A123" s="50" t="s">
        <v>252</v>
      </c>
      <c r="B123" s="51" t="s">
        <v>122</v>
      </c>
      <c r="C123" s="41" t="s">
        <v>253</v>
      </c>
      <c r="D123" s="38" t="s">
        <v>44</v>
      </c>
      <c r="E123" s="32">
        <v>405527.76</v>
      </c>
      <c r="F123" s="32">
        <v>351283.94</v>
      </c>
      <c r="G123" s="32">
        <v>351283.94</v>
      </c>
      <c r="H123" s="33">
        <v>124.9</v>
      </c>
      <c r="I123" s="33">
        <v>124.9</v>
      </c>
      <c r="J123" s="33">
        <v>124.9</v>
      </c>
      <c r="K123" s="34">
        <f t="shared" si="19"/>
        <v>0.86623894748906949</v>
      </c>
      <c r="L123" s="34">
        <f t="shared" si="25"/>
        <v>1</v>
      </c>
      <c r="M123" s="34">
        <f t="shared" si="26"/>
        <v>1</v>
      </c>
      <c r="N123" s="34">
        <f t="shared" si="27"/>
        <v>1</v>
      </c>
    </row>
    <row r="124" spans="1:14" x14ac:dyDescent="0.2">
      <c r="A124" s="39" t="s">
        <v>254</v>
      </c>
      <c r="B124" s="51" t="s">
        <v>53</v>
      </c>
      <c r="C124" s="41" t="s">
        <v>255</v>
      </c>
      <c r="D124" s="38" t="s">
        <v>44</v>
      </c>
      <c r="E124" s="32">
        <v>550535.65</v>
      </c>
      <c r="F124" s="32">
        <v>550535.65</v>
      </c>
      <c r="G124" s="32">
        <v>247615.68</v>
      </c>
      <c r="H124" s="33">
        <v>1</v>
      </c>
      <c r="I124" s="33">
        <v>1</v>
      </c>
      <c r="J124" s="33">
        <v>0</v>
      </c>
      <c r="K124" s="34">
        <f t="shared" si="19"/>
        <v>0.44977228995070523</v>
      </c>
      <c r="L124" s="34">
        <f t="shared" si="25"/>
        <v>0.44977228995070523</v>
      </c>
      <c r="M124" s="34">
        <f t="shared" si="26"/>
        <v>0</v>
      </c>
      <c r="N124" s="34">
        <f t="shared" si="27"/>
        <v>0</v>
      </c>
    </row>
    <row r="125" spans="1:14" x14ac:dyDescent="0.2">
      <c r="A125" s="39" t="s">
        <v>256</v>
      </c>
      <c r="B125" s="51" t="s">
        <v>122</v>
      </c>
      <c r="C125" s="46" t="s">
        <v>257</v>
      </c>
      <c r="D125" s="38" t="s">
        <v>44</v>
      </c>
      <c r="E125" s="32">
        <v>813100</v>
      </c>
      <c r="F125" s="32">
        <v>804118.2</v>
      </c>
      <c r="G125" s="32">
        <v>804118.2</v>
      </c>
      <c r="H125" s="33">
        <v>1</v>
      </c>
      <c r="I125" s="33">
        <v>1</v>
      </c>
      <c r="J125" s="33">
        <v>1</v>
      </c>
      <c r="K125" s="34">
        <f t="shared" si="19"/>
        <v>0.98895363423933091</v>
      </c>
      <c r="L125" s="34">
        <f t="shared" si="25"/>
        <v>1</v>
      </c>
      <c r="M125" s="34">
        <f t="shared" si="26"/>
        <v>1</v>
      </c>
      <c r="N125" s="34">
        <f t="shared" si="27"/>
        <v>1</v>
      </c>
    </row>
    <row r="126" spans="1:14" x14ac:dyDescent="0.2">
      <c r="A126" s="39" t="s">
        <v>258</v>
      </c>
      <c r="B126" s="51" t="s">
        <v>106</v>
      </c>
      <c r="C126" s="46" t="s">
        <v>259</v>
      </c>
      <c r="D126" s="38"/>
      <c r="E126" s="32">
        <v>1240455.81</v>
      </c>
      <c r="F126" s="32">
        <v>1240455.81</v>
      </c>
      <c r="G126" s="32">
        <v>1240455.81</v>
      </c>
      <c r="H126" s="33">
        <v>5</v>
      </c>
      <c r="I126" s="33">
        <v>5</v>
      </c>
      <c r="J126" s="33">
        <v>5</v>
      </c>
      <c r="K126" s="34">
        <f t="shared" si="19"/>
        <v>1</v>
      </c>
      <c r="L126" s="34">
        <f t="shared" si="25"/>
        <v>1</v>
      </c>
      <c r="M126" s="34">
        <f t="shared" si="26"/>
        <v>1</v>
      </c>
      <c r="N126" s="34">
        <f t="shared" si="27"/>
        <v>1</v>
      </c>
    </row>
    <row r="127" spans="1:14" x14ac:dyDescent="0.2">
      <c r="A127" s="39" t="s">
        <v>260</v>
      </c>
      <c r="B127" s="51" t="s">
        <v>122</v>
      </c>
      <c r="C127" s="41" t="s">
        <v>261</v>
      </c>
      <c r="D127" s="38" t="s">
        <v>44</v>
      </c>
      <c r="E127" s="32">
        <v>186463.6</v>
      </c>
      <c r="F127" s="32">
        <v>147758.88</v>
      </c>
      <c r="G127" s="32">
        <v>147758.88</v>
      </c>
      <c r="H127" s="33">
        <v>1</v>
      </c>
      <c r="I127" s="33">
        <v>1</v>
      </c>
      <c r="J127" s="33">
        <v>1</v>
      </c>
      <c r="K127" s="34">
        <f t="shared" si="19"/>
        <v>0.79242747646189393</v>
      </c>
      <c r="L127" s="34">
        <f t="shared" si="25"/>
        <v>1</v>
      </c>
      <c r="M127" s="34">
        <f t="shared" si="26"/>
        <v>1</v>
      </c>
      <c r="N127" s="34">
        <f t="shared" si="27"/>
        <v>1</v>
      </c>
    </row>
    <row r="128" spans="1:14" x14ac:dyDescent="0.2">
      <c r="A128" s="39" t="s">
        <v>262</v>
      </c>
      <c r="B128" s="51" t="s">
        <v>53</v>
      </c>
      <c r="C128" s="41" t="s">
        <v>263</v>
      </c>
      <c r="D128" s="38" t="s">
        <v>44</v>
      </c>
      <c r="E128" s="49">
        <v>316015.09999999998</v>
      </c>
      <c r="F128" s="32">
        <f t="shared" si="23"/>
        <v>316015.09999999998</v>
      </c>
      <c r="G128" s="32">
        <v>316015.09999999998</v>
      </c>
      <c r="H128" s="33">
        <v>800</v>
      </c>
      <c r="I128" s="33">
        <v>800</v>
      </c>
      <c r="J128" s="33">
        <v>800</v>
      </c>
      <c r="K128" s="34">
        <f t="shared" si="19"/>
        <v>1</v>
      </c>
      <c r="L128" s="34">
        <f t="shared" si="20"/>
        <v>1</v>
      </c>
      <c r="M128" s="34">
        <f t="shared" si="21"/>
        <v>1</v>
      </c>
      <c r="N128" s="34">
        <f t="shared" si="27"/>
        <v>1</v>
      </c>
    </row>
    <row r="129" spans="1:14" x14ac:dyDescent="0.2">
      <c r="A129" s="39" t="s">
        <v>264</v>
      </c>
      <c r="B129" s="51" t="s">
        <v>53</v>
      </c>
      <c r="C129" s="41" t="s">
        <v>265</v>
      </c>
      <c r="D129" s="38" t="s">
        <v>44</v>
      </c>
      <c r="E129" s="49">
        <v>374986.56</v>
      </c>
      <c r="F129" s="32">
        <v>245638.78999999998</v>
      </c>
      <c r="G129" s="32">
        <v>245638.79</v>
      </c>
      <c r="H129" s="33">
        <v>182.3</v>
      </c>
      <c r="I129" s="33">
        <v>182.3</v>
      </c>
      <c r="J129" s="33">
        <v>182.3</v>
      </c>
      <c r="K129" s="34">
        <f>G129/E129</f>
        <v>0.65506025069271823</v>
      </c>
      <c r="L129" s="34">
        <f>G129/F129</f>
        <v>1.0000000000000002</v>
      </c>
      <c r="M129" s="34">
        <f>J129/H129</f>
        <v>1</v>
      </c>
      <c r="N129" s="34">
        <f>J129/I129</f>
        <v>1</v>
      </c>
    </row>
    <row r="130" spans="1:14" x14ac:dyDescent="0.2">
      <c r="A130" s="50" t="s">
        <v>266</v>
      </c>
      <c r="B130" s="51" t="s">
        <v>122</v>
      </c>
      <c r="C130" s="41" t="s">
        <v>267</v>
      </c>
      <c r="D130" s="38" t="s">
        <v>44</v>
      </c>
      <c r="E130" s="32">
        <v>250975.56</v>
      </c>
      <c r="F130" s="32">
        <f t="shared" si="23"/>
        <v>250975.56</v>
      </c>
      <c r="G130" s="32">
        <v>200000.26</v>
      </c>
      <c r="H130" s="33">
        <v>100</v>
      </c>
      <c r="I130" s="33">
        <v>100</v>
      </c>
      <c r="J130" s="33">
        <v>100</v>
      </c>
      <c r="K130" s="34">
        <f t="shared" si="19"/>
        <v>0.79689137858682335</v>
      </c>
      <c r="L130" s="34">
        <f t="shared" si="20"/>
        <v>0.79689137858682335</v>
      </c>
      <c r="M130" s="34">
        <f t="shared" si="21"/>
        <v>1</v>
      </c>
      <c r="N130" s="34">
        <f t="shared" si="22"/>
        <v>1</v>
      </c>
    </row>
    <row r="131" spans="1:14" x14ac:dyDescent="0.2">
      <c r="A131" s="50" t="s">
        <v>268</v>
      </c>
      <c r="B131" s="51" t="s">
        <v>122</v>
      </c>
      <c r="C131" s="41" t="s">
        <v>269</v>
      </c>
      <c r="D131" s="38" t="s">
        <v>44</v>
      </c>
      <c r="E131" s="32">
        <v>143583.42000000001</v>
      </c>
      <c r="F131" s="32">
        <v>129659.96</v>
      </c>
      <c r="G131" s="32">
        <v>129659.96</v>
      </c>
      <c r="H131" s="33">
        <v>75</v>
      </c>
      <c r="I131" s="33">
        <v>75</v>
      </c>
      <c r="J131" s="33">
        <v>75</v>
      </c>
      <c r="K131" s="34">
        <f t="shared" si="19"/>
        <v>0.90302877588512653</v>
      </c>
      <c r="L131" s="34">
        <f t="shared" si="20"/>
        <v>1</v>
      </c>
      <c r="M131" s="34">
        <f t="shared" si="21"/>
        <v>1</v>
      </c>
      <c r="N131" s="34">
        <f t="shared" si="22"/>
        <v>1</v>
      </c>
    </row>
    <row r="132" spans="1:14" x14ac:dyDescent="0.2">
      <c r="A132" s="50" t="s">
        <v>270</v>
      </c>
      <c r="B132" s="51" t="s">
        <v>122</v>
      </c>
      <c r="C132" s="41" t="s">
        <v>271</v>
      </c>
      <c r="D132" s="38" t="s">
        <v>44</v>
      </c>
      <c r="E132" s="32">
        <v>334363.01</v>
      </c>
      <c r="F132" s="32">
        <f t="shared" si="23"/>
        <v>334363.01</v>
      </c>
      <c r="G132" s="32">
        <v>270140.11</v>
      </c>
      <c r="H132" s="33">
        <v>140</v>
      </c>
      <c r="I132" s="33">
        <v>140</v>
      </c>
      <c r="J132" s="33">
        <v>140</v>
      </c>
      <c r="K132" s="34">
        <f t="shared" si="19"/>
        <v>0.80792462659072239</v>
      </c>
      <c r="L132" s="34">
        <f t="shared" si="20"/>
        <v>0.80792462659072239</v>
      </c>
      <c r="M132" s="34">
        <f t="shared" si="21"/>
        <v>1</v>
      </c>
      <c r="N132" s="34">
        <f t="shared" si="22"/>
        <v>1</v>
      </c>
    </row>
    <row r="133" spans="1:14" x14ac:dyDescent="0.2">
      <c r="A133" s="39" t="s">
        <v>272</v>
      </c>
      <c r="B133" s="51" t="s">
        <v>53</v>
      </c>
      <c r="C133" s="41" t="s">
        <v>273</v>
      </c>
      <c r="D133" s="38" t="s">
        <v>44</v>
      </c>
      <c r="E133" s="49">
        <v>450000</v>
      </c>
      <c r="F133" s="32">
        <v>413038.31</v>
      </c>
      <c r="G133" s="32">
        <v>413038.31</v>
      </c>
      <c r="H133" s="33">
        <v>1</v>
      </c>
      <c r="I133" s="33">
        <v>1</v>
      </c>
      <c r="J133" s="33">
        <v>1</v>
      </c>
      <c r="K133" s="34">
        <f>G133/E133</f>
        <v>0.91786291111111107</v>
      </c>
      <c r="L133" s="34">
        <f>G133/F133</f>
        <v>1</v>
      </c>
      <c r="M133" s="34">
        <f>J133/H133</f>
        <v>1</v>
      </c>
      <c r="N133" s="34">
        <f>J133/I133</f>
        <v>1</v>
      </c>
    </row>
    <row r="134" spans="1:14" x14ac:dyDescent="0.2">
      <c r="A134" s="39" t="s">
        <v>274</v>
      </c>
      <c r="B134" s="51" t="s">
        <v>53</v>
      </c>
      <c r="C134" s="41" t="s">
        <v>275</v>
      </c>
      <c r="D134" s="38" t="s">
        <v>44</v>
      </c>
      <c r="E134" s="49">
        <v>450000</v>
      </c>
      <c r="F134" s="32">
        <v>413038.31</v>
      </c>
      <c r="G134" s="32">
        <v>413038.31</v>
      </c>
      <c r="H134" s="33">
        <v>1</v>
      </c>
      <c r="I134" s="33">
        <v>1</v>
      </c>
      <c r="J134" s="33">
        <v>1</v>
      </c>
      <c r="K134" s="34">
        <f>G134/E134</f>
        <v>0.91786291111111107</v>
      </c>
      <c r="L134" s="34">
        <f>G134/F134</f>
        <v>1</v>
      </c>
      <c r="M134" s="34">
        <f>J134/H134</f>
        <v>1</v>
      </c>
      <c r="N134" s="34">
        <f>J134/I134</f>
        <v>1</v>
      </c>
    </row>
    <row r="135" spans="1:14" x14ac:dyDescent="0.2">
      <c r="A135" s="39" t="s">
        <v>276</v>
      </c>
      <c r="B135" s="51" t="s">
        <v>53</v>
      </c>
      <c r="C135" s="41" t="s">
        <v>277</v>
      </c>
      <c r="D135" s="38" t="s">
        <v>44</v>
      </c>
      <c r="E135" s="32">
        <v>1260683.1499999999</v>
      </c>
      <c r="F135" s="32">
        <v>1260683.1499999999</v>
      </c>
      <c r="G135" s="32">
        <v>1260683.1499999999</v>
      </c>
      <c r="H135" s="33">
        <v>1</v>
      </c>
      <c r="I135" s="33">
        <v>1</v>
      </c>
      <c r="J135" s="33">
        <v>1</v>
      </c>
      <c r="K135" s="34">
        <f t="shared" ref="K135:K136" si="28">G135/E135</f>
        <v>1</v>
      </c>
      <c r="L135" s="34">
        <f t="shared" ref="L135:L136" si="29">G135/F135</f>
        <v>1</v>
      </c>
      <c r="M135" s="34">
        <f t="shared" ref="M135:M136" si="30">J135/H135</f>
        <v>1</v>
      </c>
      <c r="N135" s="34">
        <f t="shared" ref="N135:N136" si="31">J135/I135</f>
        <v>1</v>
      </c>
    </row>
    <row r="136" spans="1:14" x14ac:dyDescent="0.2">
      <c r="A136" s="39" t="s">
        <v>278</v>
      </c>
      <c r="B136" s="51" t="s">
        <v>122</v>
      </c>
      <c r="C136" s="41" t="s">
        <v>279</v>
      </c>
      <c r="D136" s="38" t="s">
        <v>44</v>
      </c>
      <c r="E136" s="49">
        <v>1255968.94</v>
      </c>
      <c r="F136" s="32">
        <v>1260683.1499999999</v>
      </c>
      <c r="G136" s="32">
        <v>1255968.94</v>
      </c>
      <c r="H136" s="33">
        <v>1</v>
      </c>
      <c r="I136" s="33">
        <v>1</v>
      </c>
      <c r="J136" s="33">
        <v>1</v>
      </c>
      <c r="K136" s="34">
        <f t="shared" si="28"/>
        <v>1</v>
      </c>
      <c r="L136" s="34">
        <f t="shared" si="29"/>
        <v>0.99626059093436758</v>
      </c>
      <c r="M136" s="34">
        <f t="shared" si="30"/>
        <v>1</v>
      </c>
      <c r="N136" s="34">
        <f t="shared" si="31"/>
        <v>1</v>
      </c>
    </row>
    <row r="137" spans="1:14" x14ac:dyDescent="0.2">
      <c r="A137" s="39" t="s">
        <v>280</v>
      </c>
      <c r="B137" s="51" t="s">
        <v>122</v>
      </c>
      <c r="C137" s="41" t="s">
        <v>281</v>
      </c>
      <c r="D137" s="38" t="s">
        <v>44</v>
      </c>
      <c r="E137" s="49">
        <v>1260660</v>
      </c>
      <c r="F137" s="32">
        <v>1366166.9</v>
      </c>
      <c r="G137" s="32">
        <v>1366166.9</v>
      </c>
      <c r="H137" s="33">
        <v>30</v>
      </c>
      <c r="I137" s="33">
        <v>30</v>
      </c>
      <c r="J137" s="33">
        <v>30</v>
      </c>
      <c r="K137" s="34">
        <f t="shared" si="19"/>
        <v>1.0836917963606365</v>
      </c>
      <c r="L137" s="34">
        <f t="shared" si="20"/>
        <v>1</v>
      </c>
      <c r="M137" s="34">
        <f t="shared" si="21"/>
        <v>1</v>
      </c>
      <c r="N137" s="34">
        <f t="shared" si="22"/>
        <v>1</v>
      </c>
    </row>
    <row r="138" spans="1:14" x14ac:dyDescent="0.2">
      <c r="A138" s="50" t="s">
        <v>282</v>
      </c>
      <c r="B138" s="51" t="s">
        <v>122</v>
      </c>
      <c r="C138" s="41" t="s">
        <v>283</v>
      </c>
      <c r="D138" s="38" t="s">
        <v>44</v>
      </c>
      <c r="E138" s="32">
        <v>464621.88</v>
      </c>
      <c r="F138" s="32">
        <v>99512.530000000028</v>
      </c>
      <c r="G138" s="32">
        <v>99512.53</v>
      </c>
      <c r="H138" s="33">
        <v>169</v>
      </c>
      <c r="I138" s="33">
        <v>169</v>
      </c>
      <c r="J138" s="33">
        <v>169</v>
      </c>
      <c r="K138" s="34">
        <f>G138/E138</f>
        <v>0.21417960342289519</v>
      </c>
      <c r="L138" s="34">
        <f>G138/F138</f>
        <v>0.99999999999999967</v>
      </c>
      <c r="M138" s="34">
        <f>J138/H138</f>
        <v>1</v>
      </c>
      <c r="N138" s="34">
        <f>J138/I138</f>
        <v>1</v>
      </c>
    </row>
    <row r="139" spans="1:14" x14ac:dyDescent="0.2">
      <c r="A139" s="50" t="s">
        <v>284</v>
      </c>
      <c r="B139" s="51" t="s">
        <v>122</v>
      </c>
      <c r="C139" s="41" t="s">
        <v>285</v>
      </c>
      <c r="D139" s="38" t="s">
        <v>44</v>
      </c>
      <c r="E139" s="32">
        <v>470625.13</v>
      </c>
      <c r="F139" s="32">
        <v>114913.56</v>
      </c>
      <c r="G139" s="32">
        <v>114913.56</v>
      </c>
      <c r="H139" s="33">
        <v>174</v>
      </c>
      <c r="I139" s="33">
        <v>174</v>
      </c>
      <c r="J139" s="33">
        <v>174</v>
      </c>
      <c r="K139" s="34">
        <f>G139/E139</f>
        <v>0.24417217159653162</v>
      </c>
      <c r="L139" s="34">
        <f>G139/F139</f>
        <v>1</v>
      </c>
      <c r="M139" s="34">
        <f>J139/H139</f>
        <v>1</v>
      </c>
      <c r="N139" s="34">
        <f>J139/I139</f>
        <v>1</v>
      </c>
    </row>
    <row r="140" spans="1:14" x14ac:dyDescent="0.2">
      <c r="A140" s="50" t="s">
        <v>286</v>
      </c>
      <c r="B140" s="40" t="s">
        <v>140</v>
      </c>
      <c r="C140" s="41" t="s">
        <v>287</v>
      </c>
      <c r="D140" s="38" t="s">
        <v>44</v>
      </c>
      <c r="E140" s="32">
        <v>200000</v>
      </c>
      <c r="F140" s="32">
        <v>199984.35</v>
      </c>
      <c r="G140" s="32">
        <v>196852.35</v>
      </c>
      <c r="H140" s="33">
        <v>1</v>
      </c>
      <c r="I140" s="33">
        <v>1</v>
      </c>
      <c r="J140" s="33">
        <v>1</v>
      </c>
      <c r="K140" s="34">
        <f>G140/E140</f>
        <v>0.98426175000000005</v>
      </c>
      <c r="L140" s="34">
        <f>G140/F140</f>
        <v>0.98433877450910534</v>
      </c>
      <c r="M140" s="34">
        <f>J140/H140</f>
        <v>1</v>
      </c>
      <c r="N140" s="34">
        <f>J140/I140</f>
        <v>1</v>
      </c>
    </row>
    <row r="141" spans="1:14" x14ac:dyDescent="0.2">
      <c r="A141" s="50" t="s">
        <v>288</v>
      </c>
      <c r="B141" s="51" t="s">
        <v>122</v>
      </c>
      <c r="C141" s="41" t="s">
        <v>289</v>
      </c>
      <c r="D141" s="38" t="s">
        <v>44</v>
      </c>
      <c r="E141" s="32">
        <v>343061.7</v>
      </c>
      <c r="F141" s="32">
        <v>160545.28000000003</v>
      </c>
      <c r="G141" s="32">
        <v>160545.28</v>
      </c>
      <c r="H141" s="33">
        <v>1</v>
      </c>
      <c r="I141" s="33">
        <v>1</v>
      </c>
      <c r="J141" s="33">
        <v>1</v>
      </c>
      <c r="K141" s="34">
        <f t="shared" ref="K141:K144" si="32">G141/E141</f>
        <v>0.46797785937631625</v>
      </c>
      <c r="L141" s="34">
        <f t="shared" ref="L141:L144" si="33">G141/F141</f>
        <v>0.99999999999999978</v>
      </c>
      <c r="M141" s="34">
        <f t="shared" ref="M141:M144" si="34">J141/H141</f>
        <v>1</v>
      </c>
      <c r="N141" s="34">
        <f t="shared" ref="N141:N144" si="35">J141/I141</f>
        <v>1</v>
      </c>
    </row>
    <row r="142" spans="1:14" x14ac:dyDescent="0.2">
      <c r="A142" s="50" t="s">
        <v>290</v>
      </c>
      <c r="B142" s="51" t="s">
        <v>122</v>
      </c>
      <c r="C142" s="41" t="s">
        <v>291</v>
      </c>
      <c r="D142" s="38" t="s">
        <v>44</v>
      </c>
      <c r="E142" s="32">
        <v>136000</v>
      </c>
      <c r="F142" s="32">
        <v>136000</v>
      </c>
      <c r="G142" s="32">
        <v>99836.32</v>
      </c>
      <c r="H142" s="33">
        <v>1</v>
      </c>
      <c r="I142" s="33">
        <v>1</v>
      </c>
      <c r="J142" s="33">
        <v>1</v>
      </c>
      <c r="K142" s="34">
        <f t="shared" si="32"/>
        <v>0.73409058823529416</v>
      </c>
      <c r="L142" s="34">
        <f t="shared" si="33"/>
        <v>0.73409058823529416</v>
      </c>
      <c r="M142" s="34">
        <f t="shared" si="34"/>
        <v>1</v>
      </c>
      <c r="N142" s="34">
        <f t="shared" si="35"/>
        <v>1</v>
      </c>
    </row>
    <row r="143" spans="1:14" x14ac:dyDescent="0.2">
      <c r="A143" s="50" t="s">
        <v>292</v>
      </c>
      <c r="B143" s="51" t="s">
        <v>53</v>
      </c>
      <c r="C143" s="41" t="s">
        <v>265</v>
      </c>
      <c r="D143" s="38" t="s">
        <v>44</v>
      </c>
      <c r="E143" s="32">
        <v>167048.69</v>
      </c>
      <c r="F143" s="32">
        <v>189957.62</v>
      </c>
      <c r="G143" s="32">
        <v>142985.88</v>
      </c>
      <c r="H143" s="33">
        <v>1</v>
      </c>
      <c r="I143" s="33">
        <v>1</v>
      </c>
      <c r="J143" s="33">
        <v>1</v>
      </c>
      <c r="K143" s="34">
        <f t="shared" si="32"/>
        <v>0.85595331516817041</v>
      </c>
      <c r="L143" s="34">
        <f t="shared" si="33"/>
        <v>0.75272516048579685</v>
      </c>
      <c r="M143" s="34">
        <f t="shared" si="34"/>
        <v>1</v>
      </c>
      <c r="N143" s="34">
        <f t="shared" si="35"/>
        <v>1</v>
      </c>
    </row>
    <row r="144" spans="1:14" x14ac:dyDescent="0.2">
      <c r="A144" s="39" t="s">
        <v>293</v>
      </c>
      <c r="B144" s="51" t="s">
        <v>53</v>
      </c>
      <c r="C144" s="41" t="s">
        <v>294</v>
      </c>
      <c r="D144" s="38" t="s">
        <v>44</v>
      </c>
      <c r="E144" s="49">
        <v>129006.23</v>
      </c>
      <c r="F144" s="32">
        <f>E144</f>
        <v>129006.23</v>
      </c>
      <c r="G144" s="32">
        <v>102073.81</v>
      </c>
      <c r="H144" s="33">
        <v>149</v>
      </c>
      <c r="I144" s="33">
        <v>149</v>
      </c>
      <c r="J144" s="33">
        <v>149</v>
      </c>
      <c r="K144" s="34">
        <f t="shared" si="32"/>
        <v>0.79123163276688269</v>
      </c>
      <c r="L144" s="34">
        <f t="shared" si="33"/>
        <v>0.79123163276688269</v>
      </c>
      <c r="M144" s="34">
        <f t="shared" si="34"/>
        <v>1</v>
      </c>
      <c r="N144" s="34">
        <f t="shared" si="35"/>
        <v>1</v>
      </c>
    </row>
    <row r="145" spans="1:14" x14ac:dyDescent="0.2">
      <c r="A145" s="39" t="s">
        <v>295</v>
      </c>
      <c r="B145" s="51" t="s">
        <v>53</v>
      </c>
      <c r="C145" s="41" t="s">
        <v>296</v>
      </c>
      <c r="D145" s="38" t="s">
        <v>44</v>
      </c>
      <c r="E145" s="49">
        <v>344650.71</v>
      </c>
      <c r="F145" s="32">
        <v>375749.73</v>
      </c>
      <c r="G145" s="32">
        <v>375749.72</v>
      </c>
      <c r="H145" s="33">
        <v>546.29999999999995</v>
      </c>
      <c r="I145" s="33">
        <v>546.29999999999995</v>
      </c>
      <c r="J145" s="33">
        <v>546.29999999999995</v>
      </c>
      <c r="K145" s="34">
        <f t="shared" si="19"/>
        <v>1.0902334134173115</v>
      </c>
      <c r="L145" s="34">
        <f t="shared" si="20"/>
        <v>0.99999997338654112</v>
      </c>
      <c r="M145" s="34">
        <f t="shared" si="21"/>
        <v>1</v>
      </c>
      <c r="N145" s="34">
        <f t="shared" si="22"/>
        <v>1</v>
      </c>
    </row>
    <row r="146" spans="1:14" x14ac:dyDescent="0.2">
      <c r="A146" s="39" t="s">
        <v>297</v>
      </c>
      <c r="B146" s="51" t="s">
        <v>53</v>
      </c>
      <c r="C146" s="41" t="s">
        <v>298</v>
      </c>
      <c r="D146" s="38" t="s">
        <v>44</v>
      </c>
      <c r="E146" s="49">
        <v>117091.79</v>
      </c>
      <c r="F146" s="32">
        <v>111144.11</v>
      </c>
      <c r="G146" s="32">
        <v>111144.11</v>
      </c>
      <c r="H146" s="33">
        <v>120.3</v>
      </c>
      <c r="I146" s="33">
        <v>120.3</v>
      </c>
      <c r="J146" s="33">
        <v>120.3</v>
      </c>
      <c r="K146" s="34">
        <f t="shared" si="19"/>
        <v>0.9492049784190677</v>
      </c>
      <c r="L146" s="34">
        <f t="shared" si="20"/>
        <v>1</v>
      </c>
      <c r="M146" s="34">
        <f t="shared" si="21"/>
        <v>1</v>
      </c>
      <c r="N146" s="34">
        <f t="shared" si="22"/>
        <v>1</v>
      </c>
    </row>
    <row r="147" spans="1:14" x14ac:dyDescent="0.2">
      <c r="A147" s="39" t="s">
        <v>299</v>
      </c>
      <c r="B147" s="51" t="s">
        <v>53</v>
      </c>
      <c r="C147" s="41" t="s">
        <v>300</v>
      </c>
      <c r="D147" s="38" t="s">
        <v>44</v>
      </c>
      <c r="E147" s="49">
        <v>124197.44</v>
      </c>
      <c r="F147" s="32">
        <f t="shared" si="23"/>
        <v>124197.44</v>
      </c>
      <c r="G147" s="32">
        <v>119481.26</v>
      </c>
      <c r="H147" s="33">
        <v>135.4</v>
      </c>
      <c r="I147" s="33">
        <v>135.4</v>
      </c>
      <c r="J147" s="33">
        <v>135.4</v>
      </c>
      <c r="K147" s="34">
        <f t="shared" si="19"/>
        <v>0.96202675353050748</v>
      </c>
      <c r="L147" s="34">
        <f t="shared" si="20"/>
        <v>0.96202675353050748</v>
      </c>
      <c r="M147" s="34">
        <f t="shared" si="21"/>
        <v>1</v>
      </c>
      <c r="N147" s="34">
        <f t="shared" si="22"/>
        <v>1</v>
      </c>
    </row>
    <row r="148" spans="1:14" x14ac:dyDescent="0.2">
      <c r="A148" s="50" t="s">
        <v>301</v>
      </c>
      <c r="B148" s="51" t="s">
        <v>53</v>
      </c>
      <c r="C148" s="41" t="s">
        <v>302</v>
      </c>
      <c r="D148" s="38" t="s">
        <v>44</v>
      </c>
      <c r="E148" s="49">
        <v>358674.88</v>
      </c>
      <c r="F148" s="32">
        <f t="shared" si="23"/>
        <v>358674.88</v>
      </c>
      <c r="G148" s="32">
        <v>281530.55</v>
      </c>
      <c r="H148" s="33">
        <v>320</v>
      </c>
      <c r="I148" s="33">
        <v>320</v>
      </c>
      <c r="J148" s="33">
        <v>320</v>
      </c>
      <c r="K148" s="34">
        <f t="shared" si="19"/>
        <v>0.78491850335323177</v>
      </c>
      <c r="L148" s="34">
        <f t="shared" si="20"/>
        <v>0.78491850335323177</v>
      </c>
      <c r="M148" s="34">
        <f t="shared" si="21"/>
        <v>1</v>
      </c>
      <c r="N148" s="34">
        <f t="shared" si="22"/>
        <v>1</v>
      </c>
    </row>
    <row r="149" spans="1:14" x14ac:dyDescent="0.2">
      <c r="A149" s="50" t="s">
        <v>303</v>
      </c>
      <c r="B149" s="51" t="s">
        <v>53</v>
      </c>
      <c r="C149" s="41" t="s">
        <v>304</v>
      </c>
      <c r="D149" s="38" t="s">
        <v>44</v>
      </c>
      <c r="E149" s="49">
        <v>181992.41</v>
      </c>
      <c r="F149" s="32">
        <v>195764.92</v>
      </c>
      <c r="G149" s="32">
        <v>181992.41</v>
      </c>
      <c r="H149" s="33">
        <v>120.6</v>
      </c>
      <c r="I149" s="33">
        <v>120.6</v>
      </c>
      <c r="J149" s="33">
        <v>120.6</v>
      </c>
      <c r="K149" s="34">
        <f t="shared" si="19"/>
        <v>1</v>
      </c>
      <c r="L149" s="34">
        <f t="shared" si="20"/>
        <v>0.92964771216416098</v>
      </c>
      <c r="M149" s="34">
        <f t="shared" si="21"/>
        <v>1</v>
      </c>
      <c r="N149" s="34">
        <f t="shared" si="22"/>
        <v>1</v>
      </c>
    </row>
    <row r="150" spans="1:14" x14ac:dyDescent="0.2">
      <c r="A150" s="50" t="s">
        <v>305</v>
      </c>
      <c r="B150" s="51" t="s">
        <v>53</v>
      </c>
      <c r="C150" s="41" t="s">
        <v>306</v>
      </c>
      <c r="D150" s="38" t="s">
        <v>44</v>
      </c>
      <c r="E150" s="49">
        <v>118507.32</v>
      </c>
      <c r="F150" s="32">
        <v>144364.73000000001</v>
      </c>
      <c r="G150" s="32">
        <v>118507.32</v>
      </c>
      <c r="H150" s="33">
        <v>97.6</v>
      </c>
      <c r="I150" s="33">
        <v>97.6</v>
      </c>
      <c r="J150" s="33">
        <v>97.6</v>
      </c>
      <c r="K150" s="34">
        <f t="shared" si="19"/>
        <v>1</v>
      </c>
      <c r="L150" s="34">
        <f t="shared" si="20"/>
        <v>0.8208883153108103</v>
      </c>
      <c r="M150" s="34">
        <f t="shared" si="21"/>
        <v>1</v>
      </c>
      <c r="N150" s="34">
        <f t="shared" si="22"/>
        <v>1</v>
      </c>
    </row>
    <row r="151" spans="1:14" x14ac:dyDescent="0.2">
      <c r="A151" s="50" t="s">
        <v>307</v>
      </c>
      <c r="B151" s="51" t="s">
        <v>125</v>
      </c>
      <c r="C151" s="41" t="s">
        <v>308</v>
      </c>
      <c r="D151" s="38" t="s">
        <v>44</v>
      </c>
      <c r="E151" s="49">
        <v>209924.48000000001</v>
      </c>
      <c r="F151" s="32">
        <v>195920</v>
      </c>
      <c r="G151" s="32">
        <v>195920</v>
      </c>
      <c r="H151" s="33">
        <v>520</v>
      </c>
      <c r="I151" s="33">
        <v>520</v>
      </c>
      <c r="J151" s="33">
        <v>520</v>
      </c>
      <c r="K151" s="34">
        <f t="shared" si="19"/>
        <v>0.93328800909736676</v>
      </c>
      <c r="L151" s="34">
        <f t="shared" si="20"/>
        <v>1</v>
      </c>
      <c r="M151" s="34">
        <f t="shared" si="21"/>
        <v>1</v>
      </c>
      <c r="N151" s="34">
        <f t="shared" si="22"/>
        <v>1</v>
      </c>
    </row>
    <row r="152" spans="1:14" x14ac:dyDescent="0.2">
      <c r="A152" s="39" t="s">
        <v>309</v>
      </c>
      <c r="B152" s="51" t="s">
        <v>53</v>
      </c>
      <c r="C152" s="41" t="s">
        <v>310</v>
      </c>
      <c r="D152" s="38" t="s">
        <v>44</v>
      </c>
      <c r="E152" s="49">
        <v>132845.51999999999</v>
      </c>
      <c r="F152" s="32">
        <v>115121.36</v>
      </c>
      <c r="G152" s="32">
        <v>115121.36</v>
      </c>
      <c r="H152" s="33">
        <v>160</v>
      </c>
      <c r="I152" s="33">
        <v>160</v>
      </c>
      <c r="J152" s="33">
        <v>160</v>
      </c>
      <c r="K152" s="34">
        <f t="shared" si="19"/>
        <v>0.86658067204675027</v>
      </c>
      <c r="L152" s="34">
        <f t="shared" si="20"/>
        <v>1</v>
      </c>
      <c r="M152" s="34">
        <f t="shared" si="21"/>
        <v>1</v>
      </c>
      <c r="N152" s="34">
        <f t="shared" si="22"/>
        <v>1</v>
      </c>
    </row>
    <row r="153" spans="1:14" x14ac:dyDescent="0.2">
      <c r="A153" s="39" t="s">
        <v>311</v>
      </c>
      <c r="B153" s="51" t="s">
        <v>53</v>
      </c>
      <c r="C153" s="41" t="s">
        <v>312</v>
      </c>
      <c r="D153" s="38" t="s">
        <v>44</v>
      </c>
      <c r="E153" s="49">
        <v>103013.8</v>
      </c>
      <c r="F153" s="32">
        <v>100135.07</v>
      </c>
      <c r="G153" s="32">
        <v>95083.75</v>
      </c>
      <c r="H153" s="33">
        <v>125</v>
      </c>
      <c r="I153" s="33">
        <v>125</v>
      </c>
      <c r="J153" s="33">
        <v>125</v>
      </c>
      <c r="K153" s="34">
        <f t="shared" si="19"/>
        <v>0.92301953718822138</v>
      </c>
      <c r="L153" s="34">
        <f t="shared" si="20"/>
        <v>0.94955493614774522</v>
      </c>
      <c r="M153" s="34">
        <f t="shared" si="21"/>
        <v>1</v>
      </c>
      <c r="N153" s="34">
        <f t="shared" si="22"/>
        <v>1</v>
      </c>
    </row>
    <row r="154" spans="1:14" x14ac:dyDescent="0.2">
      <c r="A154" s="52" t="s">
        <v>313</v>
      </c>
      <c r="B154" s="53" t="s">
        <v>106</v>
      </c>
      <c r="C154" s="41" t="s">
        <v>170</v>
      </c>
      <c r="D154" s="38" t="s">
        <v>44</v>
      </c>
      <c r="E154" s="32">
        <v>650639.30000000005</v>
      </c>
      <c r="F154" s="32">
        <v>649132.54</v>
      </c>
      <c r="G154" s="32">
        <v>649132.35</v>
      </c>
      <c r="H154" s="33">
        <v>10</v>
      </c>
      <c r="I154" s="33">
        <v>10</v>
      </c>
      <c r="J154" s="33">
        <v>10</v>
      </c>
      <c r="K154" s="34">
        <f t="shared" si="19"/>
        <v>0.99768389336457219</v>
      </c>
      <c r="L154" s="34">
        <f t="shared" si="20"/>
        <v>0.99999970730168597</v>
      </c>
      <c r="M154" s="34">
        <f t="shared" si="21"/>
        <v>1</v>
      </c>
      <c r="N154" s="34">
        <f t="shared" si="22"/>
        <v>1</v>
      </c>
    </row>
    <row r="155" spans="1:14" x14ac:dyDescent="0.2">
      <c r="A155" s="50" t="s">
        <v>314</v>
      </c>
      <c r="B155" s="51" t="s">
        <v>162</v>
      </c>
      <c r="C155" s="41" t="s">
        <v>315</v>
      </c>
      <c r="D155" s="38" t="s">
        <v>44</v>
      </c>
      <c r="E155" s="32">
        <v>243974.39999999999</v>
      </c>
      <c r="F155" s="32">
        <v>217889.19999999998</v>
      </c>
      <c r="G155" s="32">
        <v>217889.2</v>
      </c>
      <c r="H155" s="33">
        <v>3</v>
      </c>
      <c r="I155" s="33">
        <v>3</v>
      </c>
      <c r="J155" s="33">
        <v>3</v>
      </c>
      <c r="K155" s="34">
        <f t="shared" si="19"/>
        <v>0.89308222502033008</v>
      </c>
      <c r="L155" s="34">
        <f t="shared" si="20"/>
        <v>1.0000000000000002</v>
      </c>
      <c r="M155" s="34">
        <f t="shared" si="21"/>
        <v>1</v>
      </c>
      <c r="N155" s="34">
        <f t="shared" si="22"/>
        <v>1</v>
      </c>
    </row>
    <row r="156" spans="1:14" x14ac:dyDescent="0.2">
      <c r="A156" s="39" t="s">
        <v>316</v>
      </c>
      <c r="B156" s="51" t="s">
        <v>53</v>
      </c>
      <c r="C156" s="41" t="s">
        <v>317</v>
      </c>
      <c r="D156" s="38" t="s">
        <v>44</v>
      </c>
      <c r="E156" s="49">
        <v>54670.74</v>
      </c>
      <c r="F156" s="32">
        <f>E156</f>
        <v>54670.74</v>
      </c>
      <c r="G156" s="32">
        <v>49471.15</v>
      </c>
      <c r="H156" s="33">
        <v>52</v>
      </c>
      <c r="I156" s="33">
        <v>52</v>
      </c>
      <c r="J156" s="33">
        <v>52</v>
      </c>
      <c r="K156" s="34">
        <f t="shared" si="19"/>
        <v>0.90489263543899356</v>
      </c>
      <c r="L156" s="34">
        <f t="shared" si="20"/>
        <v>0.90489263543899356</v>
      </c>
      <c r="M156" s="34">
        <f t="shared" si="21"/>
        <v>1</v>
      </c>
      <c r="N156" s="34">
        <f t="shared" si="22"/>
        <v>1</v>
      </c>
    </row>
    <row r="157" spans="1:14" x14ac:dyDescent="0.2">
      <c r="A157" s="39" t="s">
        <v>318</v>
      </c>
      <c r="B157" s="51" t="s">
        <v>53</v>
      </c>
      <c r="C157" s="41" t="s">
        <v>319</v>
      </c>
      <c r="D157" s="38" t="s">
        <v>44</v>
      </c>
      <c r="E157" s="49">
        <v>97887.26</v>
      </c>
      <c r="F157" s="32">
        <f>E157</f>
        <v>97887.26</v>
      </c>
      <c r="G157" s="32">
        <v>83845.67</v>
      </c>
      <c r="H157" s="33">
        <v>119</v>
      </c>
      <c r="I157" s="33">
        <v>119</v>
      </c>
      <c r="J157" s="33">
        <v>119</v>
      </c>
      <c r="K157" s="34">
        <f t="shared" si="19"/>
        <v>0.85655344730253968</v>
      </c>
      <c r="L157" s="34">
        <f t="shared" si="20"/>
        <v>0.85655344730253968</v>
      </c>
      <c r="M157" s="34">
        <f t="shared" si="21"/>
        <v>1</v>
      </c>
      <c r="N157" s="34">
        <f t="shared" si="22"/>
        <v>1</v>
      </c>
    </row>
    <row r="158" spans="1:14" x14ac:dyDescent="0.2">
      <c r="A158" s="50" t="s">
        <v>320</v>
      </c>
      <c r="B158" s="51" t="s">
        <v>122</v>
      </c>
      <c r="C158" s="38" t="s">
        <v>321</v>
      </c>
      <c r="D158" s="38" t="s">
        <v>44</v>
      </c>
      <c r="E158" s="49">
        <v>606529.21</v>
      </c>
      <c r="F158" s="32">
        <v>758030.73</v>
      </c>
      <c r="G158" s="32">
        <v>757672.99</v>
      </c>
      <c r="H158" s="33">
        <v>100</v>
      </c>
      <c r="I158" s="33">
        <v>100</v>
      </c>
      <c r="J158" s="33">
        <v>100</v>
      </c>
      <c r="K158" s="34">
        <f t="shared" si="19"/>
        <v>1.2491945606378958</v>
      </c>
      <c r="L158" s="34">
        <f t="shared" si="20"/>
        <v>0.99952806662600602</v>
      </c>
      <c r="M158" s="34">
        <f t="shared" si="21"/>
        <v>1</v>
      </c>
      <c r="N158" s="34">
        <f t="shared" si="22"/>
        <v>1</v>
      </c>
    </row>
    <row r="159" spans="1:14" x14ac:dyDescent="0.2">
      <c r="A159" s="50" t="s">
        <v>322</v>
      </c>
      <c r="B159" s="51" t="s">
        <v>162</v>
      </c>
      <c r="C159" s="41" t="s">
        <v>323</v>
      </c>
      <c r="D159" s="38" t="s">
        <v>44</v>
      </c>
      <c r="E159" s="49">
        <v>250586.47</v>
      </c>
      <c r="F159" s="32">
        <v>284167</v>
      </c>
      <c r="G159" s="32">
        <v>284167</v>
      </c>
      <c r="H159" s="33">
        <v>4</v>
      </c>
      <c r="I159" s="33">
        <v>4</v>
      </c>
      <c r="J159" s="33">
        <v>4</v>
      </c>
      <c r="K159" s="34">
        <f t="shared" si="19"/>
        <v>1.1340077538903037</v>
      </c>
      <c r="L159" s="34">
        <f t="shared" si="20"/>
        <v>1</v>
      </c>
      <c r="M159" s="34">
        <f t="shared" si="21"/>
        <v>1</v>
      </c>
      <c r="N159" s="34">
        <f t="shared" si="22"/>
        <v>1</v>
      </c>
    </row>
    <row r="160" spans="1:14" x14ac:dyDescent="0.2">
      <c r="A160" s="42" t="s">
        <v>324</v>
      </c>
      <c r="B160" s="43" t="s">
        <v>53</v>
      </c>
      <c r="C160" s="42" t="s">
        <v>325</v>
      </c>
      <c r="D160" s="44" t="s">
        <v>48</v>
      </c>
      <c r="E160" s="45">
        <v>2467365.92</v>
      </c>
      <c r="F160" s="45">
        <v>2467365.92</v>
      </c>
      <c r="G160" s="54">
        <v>0</v>
      </c>
      <c r="H160" s="33">
        <v>1</v>
      </c>
      <c r="I160" s="33">
        <v>1</v>
      </c>
      <c r="J160" s="76">
        <v>0</v>
      </c>
      <c r="K160" s="34">
        <f t="shared" si="19"/>
        <v>0</v>
      </c>
      <c r="L160" s="34">
        <f t="shared" si="20"/>
        <v>0</v>
      </c>
      <c r="M160" s="34">
        <f t="shared" si="21"/>
        <v>0</v>
      </c>
      <c r="N160" s="34">
        <f t="shared" si="22"/>
        <v>0</v>
      </c>
    </row>
    <row r="161" spans="1:14" x14ac:dyDescent="0.2">
      <c r="A161" s="42" t="s">
        <v>326</v>
      </c>
      <c r="B161" s="43" t="s">
        <v>327</v>
      </c>
      <c r="C161" s="42" t="s">
        <v>328</v>
      </c>
      <c r="D161" s="44" t="s">
        <v>48</v>
      </c>
      <c r="E161" s="45">
        <v>1168750</v>
      </c>
      <c r="F161" s="45">
        <v>1168750</v>
      </c>
      <c r="G161" s="54">
        <v>0</v>
      </c>
      <c r="H161" s="33">
        <v>1</v>
      </c>
      <c r="I161" s="33">
        <v>1</v>
      </c>
      <c r="J161" s="76">
        <v>0</v>
      </c>
      <c r="K161" s="34">
        <f t="shared" si="19"/>
        <v>0</v>
      </c>
      <c r="L161" s="34">
        <f t="shared" si="20"/>
        <v>0</v>
      </c>
      <c r="M161" s="34">
        <f t="shared" si="21"/>
        <v>0</v>
      </c>
      <c r="N161" s="34">
        <f t="shared" si="22"/>
        <v>0</v>
      </c>
    </row>
    <row r="162" spans="1:14" x14ac:dyDescent="0.2">
      <c r="A162" s="42" t="s">
        <v>329</v>
      </c>
      <c r="B162" s="43" t="s">
        <v>115</v>
      </c>
      <c r="C162" s="42" t="s">
        <v>330</v>
      </c>
      <c r="D162" s="44" t="s">
        <v>48</v>
      </c>
      <c r="E162" s="45">
        <v>884400</v>
      </c>
      <c r="F162" s="45">
        <v>884400</v>
      </c>
      <c r="G162" s="54">
        <v>0</v>
      </c>
      <c r="H162" s="33">
        <v>402</v>
      </c>
      <c r="I162" s="33">
        <v>402</v>
      </c>
      <c r="J162" s="76">
        <v>0</v>
      </c>
      <c r="K162" s="34">
        <f t="shared" si="19"/>
        <v>0</v>
      </c>
      <c r="L162" s="34">
        <f t="shared" si="20"/>
        <v>0</v>
      </c>
      <c r="M162" s="34">
        <f t="shared" si="21"/>
        <v>0</v>
      </c>
      <c r="N162" s="34">
        <f t="shared" si="22"/>
        <v>0</v>
      </c>
    </row>
    <row r="163" spans="1:14" x14ac:dyDescent="0.2">
      <c r="A163" s="42" t="s">
        <v>331</v>
      </c>
      <c r="B163" s="43" t="s">
        <v>115</v>
      </c>
      <c r="C163" s="42" t="s">
        <v>332</v>
      </c>
      <c r="D163" s="44" t="s">
        <v>48</v>
      </c>
      <c r="E163" s="45">
        <v>691130</v>
      </c>
      <c r="F163" s="45">
        <v>691130</v>
      </c>
      <c r="G163" s="54">
        <v>0</v>
      </c>
      <c r="H163" s="33">
        <v>314.14999999999998</v>
      </c>
      <c r="I163" s="33">
        <v>314.14999999999998</v>
      </c>
      <c r="J163" s="76">
        <v>0</v>
      </c>
      <c r="K163" s="34">
        <f t="shared" si="19"/>
        <v>0</v>
      </c>
      <c r="L163" s="34">
        <f t="shared" si="20"/>
        <v>0</v>
      </c>
      <c r="M163" s="34">
        <f t="shared" si="21"/>
        <v>0</v>
      </c>
      <c r="N163" s="34">
        <f t="shared" si="22"/>
        <v>0</v>
      </c>
    </row>
    <row r="164" spans="1:14" x14ac:dyDescent="0.2">
      <c r="A164" s="39" t="s">
        <v>333</v>
      </c>
      <c r="B164" s="40" t="s">
        <v>83</v>
      </c>
      <c r="C164" s="46" t="s">
        <v>334</v>
      </c>
      <c r="D164" s="38" t="s">
        <v>44</v>
      </c>
      <c r="E164" s="32">
        <v>1571457.81</v>
      </c>
      <c r="F164" s="32">
        <v>1645652.4900000002</v>
      </c>
      <c r="G164" s="32">
        <v>1645651.77</v>
      </c>
      <c r="H164" s="33">
        <v>1</v>
      </c>
      <c r="I164" s="33">
        <v>1</v>
      </c>
      <c r="J164" s="33">
        <v>1</v>
      </c>
      <c r="K164" s="34">
        <f t="shared" si="19"/>
        <v>1.0472134597110183</v>
      </c>
      <c r="L164" s="34">
        <f t="shared" si="20"/>
        <v>0.99999956248357136</v>
      </c>
      <c r="M164" s="34">
        <f t="shared" si="21"/>
        <v>1</v>
      </c>
      <c r="N164" s="34">
        <f t="shared" si="22"/>
        <v>1</v>
      </c>
    </row>
    <row r="165" spans="1:14" x14ac:dyDescent="0.2">
      <c r="A165" s="39" t="s">
        <v>335</v>
      </c>
      <c r="B165" s="51" t="s">
        <v>53</v>
      </c>
      <c r="C165" s="41" t="s">
        <v>336</v>
      </c>
      <c r="D165" s="38" t="s">
        <v>44</v>
      </c>
      <c r="E165" s="49">
        <v>581589.19999999995</v>
      </c>
      <c r="F165" s="32">
        <v>581078.80000000005</v>
      </c>
      <c r="G165" s="32">
        <v>581078.80000000005</v>
      </c>
      <c r="H165" s="33">
        <v>2</v>
      </c>
      <c r="I165" s="33">
        <v>2</v>
      </c>
      <c r="J165" s="33">
        <v>2</v>
      </c>
      <c r="K165" s="34">
        <f t="shared" si="19"/>
        <v>0.99912240461136503</v>
      </c>
      <c r="L165" s="34">
        <f t="shared" si="20"/>
        <v>1</v>
      </c>
      <c r="M165" s="34">
        <f t="shared" si="21"/>
        <v>1</v>
      </c>
      <c r="N165" s="34">
        <f t="shared" si="22"/>
        <v>1</v>
      </c>
    </row>
    <row r="166" spans="1:14" x14ac:dyDescent="0.2">
      <c r="A166" s="50" t="s">
        <v>337</v>
      </c>
      <c r="B166" s="51" t="s">
        <v>122</v>
      </c>
      <c r="C166" s="41" t="s">
        <v>338</v>
      </c>
      <c r="D166" s="38" t="s">
        <v>44</v>
      </c>
      <c r="E166" s="32">
        <v>26641.360000000001</v>
      </c>
      <c r="F166" s="32">
        <v>34453.410000000003</v>
      </c>
      <c r="G166" s="32">
        <v>34453.410000000003</v>
      </c>
      <c r="H166" s="33">
        <v>85</v>
      </c>
      <c r="I166" s="33">
        <v>85</v>
      </c>
      <c r="J166" s="33">
        <v>85</v>
      </c>
      <c r="K166" s="34">
        <f t="shared" si="19"/>
        <v>1.2932301504127417</v>
      </c>
      <c r="L166" s="34">
        <f t="shared" si="20"/>
        <v>1</v>
      </c>
      <c r="M166" s="34">
        <f>J166/H166</f>
        <v>1</v>
      </c>
      <c r="N166" s="34">
        <f t="shared" si="22"/>
        <v>1</v>
      </c>
    </row>
    <row r="167" spans="1:14" x14ac:dyDescent="0.2">
      <c r="A167" s="39" t="s">
        <v>339</v>
      </c>
      <c r="B167" s="51" t="s">
        <v>53</v>
      </c>
      <c r="C167" s="41" t="s">
        <v>340</v>
      </c>
      <c r="D167" s="38" t="s">
        <v>44</v>
      </c>
      <c r="E167" s="49">
        <v>870000</v>
      </c>
      <c r="F167" s="32">
        <f>E167</f>
        <v>870000</v>
      </c>
      <c r="G167" s="32">
        <v>819659.31</v>
      </c>
      <c r="H167" s="33">
        <v>2</v>
      </c>
      <c r="I167" s="33">
        <v>2</v>
      </c>
      <c r="J167" s="33">
        <v>2</v>
      </c>
      <c r="K167" s="34">
        <f>G167/E167</f>
        <v>0.9421371379310346</v>
      </c>
      <c r="L167" s="34">
        <f>G167/F167</f>
        <v>0.9421371379310346</v>
      </c>
      <c r="M167" s="34">
        <f>J167/H167</f>
        <v>1</v>
      </c>
      <c r="N167" s="34">
        <f>J167/I167</f>
        <v>1</v>
      </c>
    </row>
    <row r="168" spans="1:14" x14ac:dyDescent="0.2">
      <c r="A168" s="50" t="s">
        <v>341</v>
      </c>
      <c r="B168" s="51" t="s">
        <v>122</v>
      </c>
      <c r="C168" s="41" t="s">
        <v>342</v>
      </c>
      <c r="D168" s="38" t="s">
        <v>44</v>
      </c>
      <c r="E168" s="49">
        <v>621375.73</v>
      </c>
      <c r="F168" s="49">
        <v>567639</v>
      </c>
      <c r="G168" s="32">
        <v>567638.99</v>
      </c>
      <c r="H168" s="33">
        <v>1</v>
      </c>
      <c r="I168" s="33">
        <v>1</v>
      </c>
      <c r="J168" s="33">
        <v>1</v>
      </c>
      <c r="K168" s="34">
        <f t="shared" si="19"/>
        <v>0.91351973145137166</v>
      </c>
      <c r="L168" s="34">
        <f t="shared" si="20"/>
        <v>0.99999998238316956</v>
      </c>
      <c r="M168" s="34">
        <f t="shared" ref="M168:M238" si="36">J168/H168</f>
        <v>1</v>
      </c>
      <c r="N168" s="34">
        <f t="shared" si="22"/>
        <v>1</v>
      </c>
    </row>
    <row r="169" spans="1:14" x14ac:dyDescent="0.2">
      <c r="A169" s="50" t="s">
        <v>343</v>
      </c>
      <c r="B169" s="51" t="s">
        <v>125</v>
      </c>
      <c r="C169" s="41" t="s">
        <v>344</v>
      </c>
      <c r="D169" s="38" t="s">
        <v>44</v>
      </c>
      <c r="E169" s="32">
        <v>1664198.91</v>
      </c>
      <c r="F169" s="49">
        <v>1664198.91</v>
      </c>
      <c r="G169" s="32">
        <v>1664198.91</v>
      </c>
      <c r="H169" s="33">
        <v>1</v>
      </c>
      <c r="I169" s="33">
        <v>1</v>
      </c>
      <c r="J169" s="33">
        <v>1</v>
      </c>
      <c r="K169" s="34">
        <f t="shared" si="19"/>
        <v>1</v>
      </c>
      <c r="L169" s="34">
        <f t="shared" si="20"/>
        <v>1</v>
      </c>
      <c r="M169" s="34">
        <f t="shared" si="36"/>
        <v>1</v>
      </c>
      <c r="N169" s="34">
        <f t="shared" si="22"/>
        <v>1</v>
      </c>
    </row>
    <row r="170" spans="1:14" x14ac:dyDescent="0.2">
      <c r="A170" s="35" t="s">
        <v>345</v>
      </c>
      <c r="B170" s="29" t="s">
        <v>53</v>
      </c>
      <c r="C170" s="37" t="s">
        <v>346</v>
      </c>
      <c r="D170" s="38" t="s">
        <v>44</v>
      </c>
      <c r="E170" s="31">
        <v>2566741.5499999998</v>
      </c>
      <c r="F170" s="31">
        <v>2566741.5499999998</v>
      </c>
      <c r="G170" s="32">
        <v>0</v>
      </c>
      <c r="H170" s="33">
        <v>0</v>
      </c>
      <c r="I170" s="33">
        <v>0</v>
      </c>
      <c r="J170" s="33">
        <v>0</v>
      </c>
      <c r="K170" s="34">
        <f t="shared" si="19"/>
        <v>0</v>
      </c>
      <c r="L170" s="34">
        <f t="shared" si="20"/>
        <v>0</v>
      </c>
      <c r="M170" s="34" t="e">
        <f t="shared" si="36"/>
        <v>#DIV/0!</v>
      </c>
      <c r="N170" s="34" t="e">
        <f t="shared" si="22"/>
        <v>#DIV/0!</v>
      </c>
    </row>
    <row r="171" spans="1:14" x14ac:dyDescent="0.2">
      <c r="A171" s="35" t="s">
        <v>345</v>
      </c>
      <c r="B171" s="29" t="s">
        <v>53</v>
      </c>
      <c r="C171" s="37" t="s">
        <v>347</v>
      </c>
      <c r="D171" s="38" t="s">
        <v>44</v>
      </c>
      <c r="E171" s="31">
        <v>3500000</v>
      </c>
      <c r="F171" s="31">
        <v>3500000</v>
      </c>
      <c r="G171" s="32">
        <v>0</v>
      </c>
      <c r="H171" s="33">
        <v>1</v>
      </c>
      <c r="I171" s="33">
        <v>1</v>
      </c>
      <c r="J171" s="33">
        <v>0</v>
      </c>
      <c r="K171" s="34">
        <f t="shared" si="19"/>
        <v>0</v>
      </c>
      <c r="L171" s="34">
        <f t="shared" si="20"/>
        <v>0</v>
      </c>
      <c r="M171" s="34">
        <f t="shared" si="36"/>
        <v>0</v>
      </c>
      <c r="N171" s="34">
        <f t="shared" si="22"/>
        <v>0</v>
      </c>
    </row>
    <row r="172" spans="1:14" x14ac:dyDescent="0.2">
      <c r="A172" s="35" t="s">
        <v>345</v>
      </c>
      <c r="B172" s="29" t="s">
        <v>53</v>
      </c>
      <c r="C172" s="37" t="s">
        <v>348</v>
      </c>
      <c r="D172" s="38" t="s">
        <v>44</v>
      </c>
      <c r="E172" s="31">
        <v>1350000</v>
      </c>
      <c r="F172" s="31">
        <v>1350000</v>
      </c>
      <c r="G172" s="32">
        <v>0</v>
      </c>
      <c r="H172" s="33">
        <v>1</v>
      </c>
      <c r="I172" s="33">
        <v>1</v>
      </c>
      <c r="J172" s="33">
        <v>0</v>
      </c>
      <c r="K172" s="34">
        <f t="shared" si="19"/>
        <v>0</v>
      </c>
      <c r="L172" s="34">
        <f t="shared" si="20"/>
        <v>0</v>
      </c>
      <c r="M172" s="34">
        <f t="shared" si="36"/>
        <v>0</v>
      </c>
      <c r="N172" s="34">
        <f t="shared" si="22"/>
        <v>0</v>
      </c>
    </row>
    <row r="173" spans="1:14" x14ac:dyDescent="0.2">
      <c r="A173" s="35" t="s">
        <v>345</v>
      </c>
      <c r="B173" s="29" t="s">
        <v>53</v>
      </c>
      <c r="C173" s="37" t="s">
        <v>349</v>
      </c>
      <c r="D173" s="38" t="s">
        <v>44</v>
      </c>
      <c r="E173" s="31">
        <v>800000</v>
      </c>
      <c r="F173" s="31">
        <v>800000</v>
      </c>
      <c r="G173" s="32">
        <v>0</v>
      </c>
      <c r="H173" s="33">
        <v>1</v>
      </c>
      <c r="I173" s="33">
        <v>1</v>
      </c>
      <c r="J173" s="33">
        <v>0</v>
      </c>
      <c r="K173" s="34">
        <f t="shared" si="19"/>
        <v>0</v>
      </c>
      <c r="L173" s="34">
        <f t="shared" si="20"/>
        <v>0</v>
      </c>
      <c r="M173" s="34">
        <f t="shared" si="36"/>
        <v>0</v>
      </c>
      <c r="N173" s="34">
        <f t="shared" si="22"/>
        <v>0</v>
      </c>
    </row>
    <row r="174" spans="1:14" x14ac:dyDescent="0.2">
      <c r="A174" s="35" t="s">
        <v>345</v>
      </c>
      <c r="B174" s="29" t="s">
        <v>53</v>
      </c>
      <c r="C174" s="37" t="s">
        <v>350</v>
      </c>
      <c r="D174" s="38" t="s">
        <v>44</v>
      </c>
      <c r="E174" s="31">
        <v>240000</v>
      </c>
      <c r="F174" s="31">
        <v>240000</v>
      </c>
      <c r="G174" s="32">
        <v>0</v>
      </c>
      <c r="H174" s="33">
        <v>1</v>
      </c>
      <c r="I174" s="33">
        <v>1</v>
      </c>
      <c r="J174" s="33">
        <v>0</v>
      </c>
      <c r="K174" s="34">
        <f t="shared" si="19"/>
        <v>0</v>
      </c>
      <c r="L174" s="34">
        <f t="shared" si="20"/>
        <v>0</v>
      </c>
      <c r="M174" s="34">
        <f t="shared" si="36"/>
        <v>0</v>
      </c>
      <c r="N174" s="34">
        <f t="shared" si="22"/>
        <v>0</v>
      </c>
    </row>
    <row r="175" spans="1:14" x14ac:dyDescent="0.2">
      <c r="A175" s="35" t="s">
        <v>345</v>
      </c>
      <c r="B175" s="29" t="s">
        <v>53</v>
      </c>
      <c r="C175" s="37" t="s">
        <v>351</v>
      </c>
      <c r="D175" s="38" t="s">
        <v>44</v>
      </c>
      <c r="E175" s="31">
        <v>60000</v>
      </c>
      <c r="F175" s="31">
        <v>60000</v>
      </c>
      <c r="G175" s="32">
        <v>0</v>
      </c>
      <c r="H175" s="33">
        <v>60</v>
      </c>
      <c r="I175" s="33">
        <v>60</v>
      </c>
      <c r="J175" s="33">
        <v>0</v>
      </c>
      <c r="K175" s="34">
        <f t="shared" si="19"/>
        <v>0</v>
      </c>
      <c r="L175" s="34">
        <f t="shared" si="20"/>
        <v>0</v>
      </c>
      <c r="M175" s="34">
        <f t="shared" si="36"/>
        <v>0</v>
      </c>
      <c r="N175" s="34">
        <f t="shared" si="22"/>
        <v>0</v>
      </c>
    </row>
    <row r="176" spans="1:14" x14ac:dyDescent="0.2">
      <c r="A176" s="35" t="s">
        <v>345</v>
      </c>
      <c r="B176" s="29" t="s">
        <v>53</v>
      </c>
      <c r="C176" s="37" t="s">
        <v>352</v>
      </c>
      <c r="D176" s="38" t="s">
        <v>44</v>
      </c>
      <c r="E176" s="31">
        <v>120000</v>
      </c>
      <c r="F176" s="31">
        <v>120000</v>
      </c>
      <c r="G176" s="32">
        <v>0</v>
      </c>
      <c r="H176" s="33">
        <v>1</v>
      </c>
      <c r="I176" s="33">
        <v>1</v>
      </c>
      <c r="J176" s="33">
        <v>0</v>
      </c>
      <c r="K176" s="34">
        <f t="shared" si="19"/>
        <v>0</v>
      </c>
      <c r="L176" s="34">
        <f t="shared" si="20"/>
        <v>0</v>
      </c>
      <c r="M176" s="34">
        <f t="shared" si="36"/>
        <v>0</v>
      </c>
      <c r="N176" s="34">
        <f t="shared" si="22"/>
        <v>0</v>
      </c>
    </row>
    <row r="177" spans="1:14" x14ac:dyDescent="0.2">
      <c r="A177" s="35" t="s">
        <v>345</v>
      </c>
      <c r="B177" s="29" t="s">
        <v>53</v>
      </c>
      <c r="C177" s="37" t="s">
        <v>353</v>
      </c>
      <c r="D177" s="38" t="s">
        <v>44</v>
      </c>
      <c r="E177" s="31">
        <v>66375</v>
      </c>
      <c r="F177" s="31">
        <v>66375</v>
      </c>
      <c r="G177" s="32">
        <v>0</v>
      </c>
      <c r="H177" s="33">
        <v>66.38</v>
      </c>
      <c r="I177" s="33">
        <v>66.38</v>
      </c>
      <c r="J177" s="33">
        <v>0</v>
      </c>
      <c r="K177" s="34">
        <f t="shared" si="19"/>
        <v>0</v>
      </c>
      <c r="L177" s="34">
        <f t="shared" si="20"/>
        <v>0</v>
      </c>
      <c r="M177" s="34">
        <f t="shared" si="36"/>
        <v>0</v>
      </c>
      <c r="N177" s="34">
        <f t="shared" si="22"/>
        <v>0</v>
      </c>
    </row>
    <row r="178" spans="1:14" x14ac:dyDescent="0.2">
      <c r="A178" s="35" t="s">
        <v>345</v>
      </c>
      <c r="B178" s="29" t="s">
        <v>53</v>
      </c>
      <c r="C178" s="37" t="s">
        <v>354</v>
      </c>
      <c r="D178" s="38" t="s">
        <v>44</v>
      </c>
      <c r="E178" s="31">
        <v>100000</v>
      </c>
      <c r="F178" s="31">
        <v>100000</v>
      </c>
      <c r="G178" s="32">
        <v>0</v>
      </c>
      <c r="H178" s="33">
        <v>1</v>
      </c>
      <c r="I178" s="33">
        <v>1</v>
      </c>
      <c r="J178" s="33">
        <v>0</v>
      </c>
      <c r="K178" s="34">
        <f t="shared" si="19"/>
        <v>0</v>
      </c>
      <c r="L178" s="34">
        <f t="shared" si="20"/>
        <v>0</v>
      </c>
      <c r="M178" s="34">
        <f t="shared" si="36"/>
        <v>0</v>
      </c>
      <c r="N178" s="34">
        <f t="shared" si="22"/>
        <v>0</v>
      </c>
    </row>
    <row r="179" spans="1:14" x14ac:dyDescent="0.2">
      <c r="A179" s="35" t="s">
        <v>345</v>
      </c>
      <c r="B179" s="29" t="s">
        <v>53</v>
      </c>
      <c r="C179" s="37" t="s">
        <v>355</v>
      </c>
      <c r="D179" s="38" t="s">
        <v>44</v>
      </c>
      <c r="E179" s="31">
        <v>70000</v>
      </c>
      <c r="F179" s="31">
        <v>70000</v>
      </c>
      <c r="G179" s="32">
        <v>0</v>
      </c>
      <c r="H179" s="33">
        <v>130</v>
      </c>
      <c r="I179" s="33">
        <v>130</v>
      </c>
      <c r="J179" s="33">
        <v>0</v>
      </c>
      <c r="K179" s="34">
        <f t="shared" si="19"/>
        <v>0</v>
      </c>
      <c r="L179" s="34">
        <f t="shared" si="20"/>
        <v>0</v>
      </c>
      <c r="M179" s="34">
        <f t="shared" si="36"/>
        <v>0</v>
      </c>
      <c r="N179" s="34">
        <f t="shared" si="22"/>
        <v>0</v>
      </c>
    </row>
    <row r="180" spans="1:14" x14ac:dyDescent="0.2">
      <c r="A180" s="35" t="s">
        <v>345</v>
      </c>
      <c r="B180" s="29" t="s">
        <v>53</v>
      </c>
      <c r="C180" s="37" t="s">
        <v>356</v>
      </c>
      <c r="D180" s="38" t="s">
        <v>44</v>
      </c>
      <c r="E180" s="31">
        <v>100000</v>
      </c>
      <c r="F180" s="31">
        <v>100000</v>
      </c>
      <c r="G180" s="32">
        <v>0</v>
      </c>
      <c r="H180" s="33">
        <v>1</v>
      </c>
      <c r="I180" s="33">
        <v>1</v>
      </c>
      <c r="J180" s="33">
        <v>0</v>
      </c>
      <c r="K180" s="34">
        <f t="shared" si="19"/>
        <v>0</v>
      </c>
      <c r="L180" s="34">
        <f t="shared" si="20"/>
        <v>0</v>
      </c>
      <c r="M180" s="34">
        <f t="shared" si="36"/>
        <v>0</v>
      </c>
      <c r="N180" s="34">
        <f t="shared" si="22"/>
        <v>0</v>
      </c>
    </row>
    <row r="181" spans="1:14" x14ac:dyDescent="0.2">
      <c r="A181" s="35" t="s">
        <v>345</v>
      </c>
      <c r="B181" s="29" t="s">
        <v>53</v>
      </c>
      <c r="C181" s="37" t="s">
        <v>357</v>
      </c>
      <c r="D181" s="38" t="s">
        <v>44</v>
      </c>
      <c r="E181" s="31">
        <v>100000</v>
      </c>
      <c r="F181" s="31">
        <v>100000</v>
      </c>
      <c r="G181" s="32">
        <v>0</v>
      </c>
      <c r="H181" s="33">
        <v>100</v>
      </c>
      <c r="I181" s="33">
        <v>100</v>
      </c>
      <c r="J181" s="33">
        <v>0</v>
      </c>
      <c r="K181" s="34">
        <f t="shared" si="19"/>
        <v>0</v>
      </c>
      <c r="L181" s="34">
        <f t="shared" si="20"/>
        <v>0</v>
      </c>
      <c r="M181" s="34">
        <f t="shared" si="36"/>
        <v>0</v>
      </c>
      <c r="N181" s="34">
        <f t="shared" si="22"/>
        <v>0</v>
      </c>
    </row>
    <row r="182" spans="1:14" x14ac:dyDescent="0.2">
      <c r="A182" s="35" t="s">
        <v>345</v>
      </c>
      <c r="B182" s="29" t="s">
        <v>53</v>
      </c>
      <c r="C182" s="37" t="s">
        <v>358</v>
      </c>
      <c r="D182" s="38" t="s">
        <v>44</v>
      </c>
      <c r="E182" s="31">
        <v>100000</v>
      </c>
      <c r="F182" s="31">
        <v>100000</v>
      </c>
      <c r="G182" s="32">
        <v>0</v>
      </c>
      <c r="H182" s="33">
        <v>1</v>
      </c>
      <c r="I182" s="33">
        <v>1</v>
      </c>
      <c r="J182" s="33">
        <v>0</v>
      </c>
      <c r="K182" s="34">
        <f t="shared" si="19"/>
        <v>0</v>
      </c>
      <c r="L182" s="34">
        <f t="shared" si="20"/>
        <v>0</v>
      </c>
      <c r="M182" s="34">
        <f t="shared" si="36"/>
        <v>0</v>
      </c>
      <c r="N182" s="34">
        <f t="shared" si="22"/>
        <v>0</v>
      </c>
    </row>
    <row r="183" spans="1:14" x14ac:dyDescent="0.2">
      <c r="A183" s="35" t="s">
        <v>345</v>
      </c>
      <c r="B183" s="29" t="s">
        <v>53</v>
      </c>
      <c r="C183" s="37" t="s">
        <v>359</v>
      </c>
      <c r="D183" s="38" t="s">
        <v>44</v>
      </c>
      <c r="E183" s="31">
        <v>100000</v>
      </c>
      <c r="F183" s="31">
        <v>100000</v>
      </c>
      <c r="G183" s="32">
        <v>0</v>
      </c>
      <c r="H183" s="33">
        <v>1</v>
      </c>
      <c r="I183" s="33">
        <v>1</v>
      </c>
      <c r="J183" s="33">
        <v>0</v>
      </c>
      <c r="K183" s="34">
        <f t="shared" si="19"/>
        <v>0</v>
      </c>
      <c r="L183" s="34">
        <f t="shared" si="20"/>
        <v>0</v>
      </c>
      <c r="M183" s="34">
        <f t="shared" si="36"/>
        <v>0</v>
      </c>
      <c r="N183" s="34">
        <f t="shared" si="22"/>
        <v>0</v>
      </c>
    </row>
    <row r="184" spans="1:14" x14ac:dyDescent="0.2">
      <c r="A184" s="35" t="s">
        <v>345</v>
      </c>
      <c r="B184" s="29" t="s">
        <v>53</v>
      </c>
      <c r="C184" s="37" t="s">
        <v>360</v>
      </c>
      <c r="D184" s="38" t="s">
        <v>44</v>
      </c>
      <c r="E184" s="31">
        <v>64300</v>
      </c>
      <c r="F184" s="31">
        <v>64300</v>
      </c>
      <c r="G184" s="32">
        <v>0</v>
      </c>
      <c r="H184" s="33">
        <v>1</v>
      </c>
      <c r="I184" s="33">
        <v>1</v>
      </c>
      <c r="J184" s="33">
        <v>0</v>
      </c>
      <c r="K184" s="34">
        <f t="shared" si="19"/>
        <v>0</v>
      </c>
      <c r="L184" s="34">
        <f t="shared" si="20"/>
        <v>0</v>
      </c>
      <c r="M184" s="34">
        <f t="shared" si="36"/>
        <v>0</v>
      </c>
      <c r="N184" s="34">
        <f t="shared" si="22"/>
        <v>0</v>
      </c>
    </row>
    <row r="185" spans="1:14" x14ac:dyDescent="0.2">
      <c r="A185" s="35" t="s">
        <v>345</v>
      </c>
      <c r="B185" s="29" t="s">
        <v>53</v>
      </c>
      <c r="C185" s="37" t="s">
        <v>361</v>
      </c>
      <c r="D185" s="38" t="s">
        <v>44</v>
      </c>
      <c r="E185" s="31">
        <v>400000</v>
      </c>
      <c r="F185" s="31">
        <v>400000</v>
      </c>
      <c r="G185" s="32">
        <v>0</v>
      </c>
      <c r="H185" s="33">
        <v>1</v>
      </c>
      <c r="I185" s="33">
        <v>1</v>
      </c>
      <c r="J185" s="33">
        <v>0</v>
      </c>
      <c r="K185" s="34">
        <f t="shared" si="19"/>
        <v>0</v>
      </c>
      <c r="L185" s="34">
        <f t="shared" si="20"/>
        <v>0</v>
      </c>
      <c r="M185" s="34">
        <f t="shared" si="36"/>
        <v>0</v>
      </c>
      <c r="N185" s="34">
        <f t="shared" si="22"/>
        <v>0</v>
      </c>
    </row>
    <row r="186" spans="1:14" x14ac:dyDescent="0.2">
      <c r="A186" s="35" t="s">
        <v>345</v>
      </c>
      <c r="B186" s="29" t="s">
        <v>53</v>
      </c>
      <c r="C186" s="37" t="s">
        <v>362</v>
      </c>
      <c r="D186" s="38" t="s">
        <v>44</v>
      </c>
      <c r="E186" s="31">
        <v>150000</v>
      </c>
      <c r="F186" s="31">
        <v>150000</v>
      </c>
      <c r="G186" s="32">
        <v>0</v>
      </c>
      <c r="H186" s="33">
        <v>1</v>
      </c>
      <c r="I186" s="33">
        <v>1</v>
      </c>
      <c r="J186" s="33">
        <v>0</v>
      </c>
      <c r="K186" s="34">
        <f t="shared" si="19"/>
        <v>0</v>
      </c>
      <c r="L186" s="34">
        <f t="shared" si="20"/>
        <v>0</v>
      </c>
      <c r="M186" s="34">
        <f t="shared" si="36"/>
        <v>0</v>
      </c>
      <c r="N186" s="34">
        <f t="shared" si="22"/>
        <v>0</v>
      </c>
    </row>
    <row r="187" spans="1:14" x14ac:dyDescent="0.2">
      <c r="A187" s="35" t="s">
        <v>345</v>
      </c>
      <c r="B187" s="29" t="s">
        <v>53</v>
      </c>
      <c r="C187" s="37" t="s">
        <v>363</v>
      </c>
      <c r="D187" s="38" t="s">
        <v>44</v>
      </c>
      <c r="E187" s="31">
        <v>58000</v>
      </c>
      <c r="F187" s="31">
        <v>58000</v>
      </c>
      <c r="G187" s="32">
        <v>0</v>
      </c>
      <c r="H187" s="33">
        <v>1</v>
      </c>
      <c r="I187" s="33">
        <v>1</v>
      </c>
      <c r="J187" s="33">
        <v>0</v>
      </c>
      <c r="K187" s="34">
        <f t="shared" si="19"/>
        <v>0</v>
      </c>
      <c r="L187" s="34">
        <f t="shared" si="20"/>
        <v>0</v>
      </c>
      <c r="M187" s="34">
        <f t="shared" si="36"/>
        <v>0</v>
      </c>
      <c r="N187" s="34">
        <f t="shared" si="22"/>
        <v>0</v>
      </c>
    </row>
    <row r="188" spans="1:14" x14ac:dyDescent="0.2">
      <c r="A188" s="35" t="s">
        <v>345</v>
      </c>
      <c r="B188" s="29" t="s">
        <v>53</v>
      </c>
      <c r="C188" s="37" t="s">
        <v>364</v>
      </c>
      <c r="D188" s="38" t="s">
        <v>44</v>
      </c>
      <c r="E188" s="31">
        <v>60000</v>
      </c>
      <c r="F188" s="31">
        <v>60000</v>
      </c>
      <c r="G188" s="32">
        <v>0</v>
      </c>
      <c r="H188" s="33">
        <v>1</v>
      </c>
      <c r="I188" s="33">
        <v>1</v>
      </c>
      <c r="J188" s="33">
        <v>0</v>
      </c>
      <c r="K188" s="34">
        <f t="shared" si="19"/>
        <v>0</v>
      </c>
      <c r="L188" s="34">
        <f t="shared" si="20"/>
        <v>0</v>
      </c>
      <c r="M188" s="34">
        <f t="shared" si="36"/>
        <v>0</v>
      </c>
      <c r="N188" s="34">
        <f t="shared" si="22"/>
        <v>0</v>
      </c>
    </row>
    <row r="189" spans="1:14" x14ac:dyDescent="0.2">
      <c r="A189" s="35" t="s">
        <v>345</v>
      </c>
      <c r="B189" s="29" t="s">
        <v>53</v>
      </c>
      <c r="C189" s="37" t="s">
        <v>365</v>
      </c>
      <c r="D189" s="38" t="s">
        <v>44</v>
      </c>
      <c r="E189" s="31">
        <v>200000</v>
      </c>
      <c r="F189" s="31">
        <v>200000</v>
      </c>
      <c r="G189" s="32">
        <v>0</v>
      </c>
      <c r="H189" s="33">
        <v>1</v>
      </c>
      <c r="I189" s="33">
        <v>1</v>
      </c>
      <c r="J189" s="33">
        <v>0</v>
      </c>
      <c r="K189" s="34">
        <f t="shared" si="19"/>
        <v>0</v>
      </c>
      <c r="L189" s="34">
        <f t="shared" si="20"/>
        <v>0</v>
      </c>
      <c r="M189" s="34">
        <f t="shared" si="36"/>
        <v>0</v>
      </c>
      <c r="N189" s="34">
        <f t="shared" si="22"/>
        <v>0</v>
      </c>
    </row>
    <row r="190" spans="1:14" x14ac:dyDescent="0.2">
      <c r="A190" s="35" t="s">
        <v>345</v>
      </c>
      <c r="B190" s="29" t="s">
        <v>53</v>
      </c>
      <c r="C190" s="37" t="s">
        <v>366</v>
      </c>
      <c r="D190" s="38" t="s">
        <v>44</v>
      </c>
      <c r="E190" s="31">
        <v>200000</v>
      </c>
      <c r="F190" s="31">
        <v>200000</v>
      </c>
      <c r="G190" s="32">
        <v>0</v>
      </c>
      <c r="H190" s="33">
        <v>1</v>
      </c>
      <c r="I190" s="33">
        <v>1</v>
      </c>
      <c r="J190" s="33">
        <v>0</v>
      </c>
      <c r="K190" s="34">
        <f t="shared" si="19"/>
        <v>0</v>
      </c>
      <c r="L190" s="34">
        <f t="shared" si="20"/>
        <v>0</v>
      </c>
      <c r="M190" s="34">
        <f t="shared" si="36"/>
        <v>0</v>
      </c>
      <c r="N190" s="34">
        <f t="shared" si="22"/>
        <v>0</v>
      </c>
    </row>
    <row r="191" spans="1:14" x14ac:dyDescent="0.2">
      <c r="A191" s="35" t="s">
        <v>345</v>
      </c>
      <c r="B191" s="29" t="s">
        <v>53</v>
      </c>
      <c r="C191" s="37" t="s">
        <v>367</v>
      </c>
      <c r="D191" s="38" t="s">
        <v>44</v>
      </c>
      <c r="E191" s="31">
        <v>400000</v>
      </c>
      <c r="F191" s="31">
        <v>400000</v>
      </c>
      <c r="G191" s="32">
        <v>0</v>
      </c>
      <c r="H191" s="33">
        <v>1</v>
      </c>
      <c r="I191" s="33">
        <v>1</v>
      </c>
      <c r="J191" s="33">
        <v>0</v>
      </c>
      <c r="K191" s="34">
        <f t="shared" si="19"/>
        <v>0</v>
      </c>
      <c r="L191" s="34">
        <f t="shared" si="20"/>
        <v>0</v>
      </c>
      <c r="M191" s="34">
        <f t="shared" si="36"/>
        <v>0</v>
      </c>
      <c r="N191" s="34">
        <f t="shared" si="22"/>
        <v>0</v>
      </c>
    </row>
    <row r="192" spans="1:14" x14ac:dyDescent="0.2">
      <c r="A192" s="35" t="s">
        <v>345</v>
      </c>
      <c r="B192" s="29" t="s">
        <v>53</v>
      </c>
      <c r="C192" s="37" t="s">
        <v>368</v>
      </c>
      <c r="D192" s="38" t="s">
        <v>44</v>
      </c>
      <c r="E192" s="31">
        <v>221000</v>
      </c>
      <c r="F192" s="31">
        <v>221000</v>
      </c>
      <c r="G192" s="32">
        <v>0</v>
      </c>
      <c r="H192" s="33">
        <v>1</v>
      </c>
      <c r="I192" s="33">
        <v>1</v>
      </c>
      <c r="J192" s="33">
        <v>0</v>
      </c>
      <c r="K192" s="34">
        <f t="shared" si="19"/>
        <v>0</v>
      </c>
      <c r="L192" s="34">
        <f t="shared" si="20"/>
        <v>0</v>
      </c>
      <c r="M192" s="34">
        <f t="shared" si="36"/>
        <v>0</v>
      </c>
      <c r="N192" s="34">
        <f t="shared" si="22"/>
        <v>0</v>
      </c>
    </row>
    <row r="193" spans="1:14" x14ac:dyDescent="0.2">
      <c r="A193" s="35" t="s">
        <v>345</v>
      </c>
      <c r="B193" s="29" t="s">
        <v>53</v>
      </c>
      <c r="C193" s="37" t="s">
        <v>369</v>
      </c>
      <c r="D193" s="38" t="s">
        <v>44</v>
      </c>
      <c r="E193" s="31">
        <v>100000</v>
      </c>
      <c r="F193" s="31">
        <v>100000</v>
      </c>
      <c r="G193" s="32">
        <v>0</v>
      </c>
      <c r="H193" s="33">
        <v>1</v>
      </c>
      <c r="I193" s="33">
        <v>1</v>
      </c>
      <c r="J193" s="33">
        <v>0</v>
      </c>
      <c r="K193" s="34">
        <f t="shared" si="19"/>
        <v>0</v>
      </c>
      <c r="L193" s="34">
        <f t="shared" si="20"/>
        <v>0</v>
      </c>
      <c r="M193" s="34">
        <f t="shared" si="36"/>
        <v>0</v>
      </c>
      <c r="N193" s="34">
        <f t="shared" si="22"/>
        <v>0</v>
      </c>
    </row>
    <row r="194" spans="1:14" x14ac:dyDescent="0.2">
      <c r="A194" s="35" t="s">
        <v>345</v>
      </c>
      <c r="B194" s="29" t="s">
        <v>53</v>
      </c>
      <c r="C194" s="37" t="s">
        <v>370</v>
      </c>
      <c r="D194" s="38" t="s">
        <v>44</v>
      </c>
      <c r="E194" s="31">
        <v>183885.44</v>
      </c>
      <c r="F194" s="31">
        <v>183885.44</v>
      </c>
      <c r="G194" s="32">
        <v>0</v>
      </c>
      <c r="H194" s="33">
        <v>1</v>
      </c>
      <c r="I194" s="33">
        <v>1</v>
      </c>
      <c r="J194" s="33">
        <v>0</v>
      </c>
      <c r="K194" s="34">
        <f t="shared" si="19"/>
        <v>0</v>
      </c>
      <c r="L194" s="34">
        <f t="shared" si="20"/>
        <v>0</v>
      </c>
      <c r="M194" s="34">
        <f t="shared" si="36"/>
        <v>0</v>
      </c>
      <c r="N194" s="34">
        <f t="shared" si="22"/>
        <v>0</v>
      </c>
    </row>
    <row r="195" spans="1:14" x14ac:dyDescent="0.2">
      <c r="A195" s="35" t="s">
        <v>345</v>
      </c>
      <c r="B195" s="29" t="s">
        <v>53</v>
      </c>
      <c r="C195" s="37" t="s">
        <v>371</v>
      </c>
      <c r="D195" s="38" t="s">
        <v>44</v>
      </c>
      <c r="E195" s="31">
        <v>202009.59</v>
      </c>
      <c r="F195" s="31">
        <v>202009.59</v>
      </c>
      <c r="G195" s="32">
        <v>0</v>
      </c>
      <c r="H195" s="33">
        <v>1</v>
      </c>
      <c r="I195" s="33">
        <v>1</v>
      </c>
      <c r="J195" s="33">
        <v>0</v>
      </c>
      <c r="K195" s="34">
        <f t="shared" si="19"/>
        <v>0</v>
      </c>
      <c r="L195" s="34">
        <f t="shared" si="20"/>
        <v>0</v>
      </c>
      <c r="M195" s="34">
        <f t="shared" si="36"/>
        <v>0</v>
      </c>
      <c r="N195" s="34">
        <f t="shared" si="22"/>
        <v>0</v>
      </c>
    </row>
    <row r="196" spans="1:14" x14ac:dyDescent="0.2">
      <c r="A196" s="35" t="s">
        <v>345</v>
      </c>
      <c r="B196" s="29" t="s">
        <v>53</v>
      </c>
      <c r="C196" s="37" t="s">
        <v>372</v>
      </c>
      <c r="D196" s="38" t="s">
        <v>44</v>
      </c>
      <c r="E196" s="31">
        <v>52887.22</v>
      </c>
      <c r="F196" s="31">
        <v>52887.22</v>
      </c>
      <c r="G196" s="32">
        <v>0</v>
      </c>
      <c r="H196" s="33">
        <v>1</v>
      </c>
      <c r="I196" s="33">
        <v>1</v>
      </c>
      <c r="J196" s="33">
        <v>0</v>
      </c>
      <c r="K196" s="34">
        <f t="shared" si="19"/>
        <v>0</v>
      </c>
      <c r="L196" s="34">
        <f t="shared" si="20"/>
        <v>0</v>
      </c>
      <c r="M196" s="34">
        <f t="shared" si="36"/>
        <v>0</v>
      </c>
      <c r="N196" s="34">
        <f t="shared" si="22"/>
        <v>0</v>
      </c>
    </row>
    <row r="197" spans="1:14" x14ac:dyDescent="0.2">
      <c r="A197" s="35" t="s">
        <v>345</v>
      </c>
      <c r="B197" s="29" t="s">
        <v>65</v>
      </c>
      <c r="C197" s="37" t="s">
        <v>373</v>
      </c>
      <c r="D197" s="38" t="s">
        <v>44</v>
      </c>
      <c r="E197" s="31">
        <v>400500</v>
      </c>
      <c r="F197" s="31">
        <v>400500</v>
      </c>
      <c r="G197" s="32">
        <v>0</v>
      </c>
      <c r="H197" s="33">
        <v>1</v>
      </c>
      <c r="I197" s="33">
        <v>1</v>
      </c>
      <c r="J197" s="33">
        <v>0</v>
      </c>
      <c r="K197" s="34">
        <f t="shared" si="19"/>
        <v>0</v>
      </c>
      <c r="L197" s="34">
        <f t="shared" si="20"/>
        <v>0</v>
      </c>
      <c r="M197" s="34">
        <f t="shared" si="36"/>
        <v>0</v>
      </c>
      <c r="N197" s="34">
        <f t="shared" si="22"/>
        <v>0</v>
      </c>
    </row>
    <row r="198" spans="1:14" x14ac:dyDescent="0.2">
      <c r="A198" s="35" t="s">
        <v>345</v>
      </c>
      <c r="B198" s="29" t="s">
        <v>65</v>
      </c>
      <c r="C198" s="37" t="s">
        <v>374</v>
      </c>
      <c r="D198" s="38" t="s">
        <v>44</v>
      </c>
      <c r="E198" s="31">
        <v>556250</v>
      </c>
      <c r="F198" s="31">
        <v>556250</v>
      </c>
      <c r="G198" s="32">
        <v>0</v>
      </c>
      <c r="H198" s="33">
        <v>1</v>
      </c>
      <c r="I198" s="33">
        <v>1</v>
      </c>
      <c r="J198" s="33">
        <v>0</v>
      </c>
      <c r="K198" s="34">
        <f t="shared" si="19"/>
        <v>0</v>
      </c>
      <c r="L198" s="34">
        <f t="shared" si="20"/>
        <v>0</v>
      </c>
      <c r="M198" s="34">
        <f t="shared" si="36"/>
        <v>0</v>
      </c>
      <c r="N198" s="34">
        <f t="shared" si="22"/>
        <v>0</v>
      </c>
    </row>
    <row r="199" spans="1:14" x14ac:dyDescent="0.2">
      <c r="A199" s="35" t="s">
        <v>345</v>
      </c>
      <c r="B199" s="29" t="s">
        <v>65</v>
      </c>
      <c r="C199" s="37" t="s">
        <v>375</v>
      </c>
      <c r="D199" s="38" t="s">
        <v>44</v>
      </c>
      <c r="E199" s="31">
        <v>500625</v>
      </c>
      <c r="F199" s="31">
        <v>500625</v>
      </c>
      <c r="G199" s="32">
        <v>0</v>
      </c>
      <c r="H199" s="33">
        <v>1</v>
      </c>
      <c r="I199" s="33">
        <v>1</v>
      </c>
      <c r="J199" s="33">
        <v>0</v>
      </c>
      <c r="K199" s="34">
        <f t="shared" si="19"/>
        <v>0</v>
      </c>
      <c r="L199" s="34">
        <f t="shared" si="20"/>
        <v>0</v>
      </c>
      <c r="M199" s="34">
        <f t="shared" si="36"/>
        <v>0</v>
      </c>
      <c r="N199" s="34">
        <f t="shared" si="22"/>
        <v>0</v>
      </c>
    </row>
    <row r="200" spans="1:14" x14ac:dyDescent="0.2">
      <c r="A200" s="35" t="s">
        <v>345</v>
      </c>
      <c r="B200" s="29" t="s">
        <v>65</v>
      </c>
      <c r="C200" s="37" t="s">
        <v>376</v>
      </c>
      <c r="D200" s="38" t="s">
        <v>44</v>
      </c>
      <c r="E200" s="31">
        <v>445000</v>
      </c>
      <c r="F200" s="31">
        <v>445000</v>
      </c>
      <c r="G200" s="32">
        <v>0</v>
      </c>
      <c r="H200" s="33">
        <v>1</v>
      </c>
      <c r="I200" s="33">
        <v>1</v>
      </c>
      <c r="J200" s="33">
        <v>0</v>
      </c>
      <c r="K200" s="34">
        <f t="shared" si="19"/>
        <v>0</v>
      </c>
      <c r="L200" s="34">
        <f t="shared" si="20"/>
        <v>0</v>
      </c>
      <c r="M200" s="34">
        <f t="shared" si="36"/>
        <v>0</v>
      </c>
      <c r="N200" s="34">
        <f t="shared" si="22"/>
        <v>0</v>
      </c>
    </row>
    <row r="201" spans="1:14" x14ac:dyDescent="0.2">
      <c r="A201" s="35" t="s">
        <v>345</v>
      </c>
      <c r="B201" s="29" t="s">
        <v>65</v>
      </c>
      <c r="C201" s="37" t="s">
        <v>377</v>
      </c>
      <c r="D201" s="38" t="s">
        <v>44</v>
      </c>
      <c r="E201" s="31">
        <v>210000</v>
      </c>
      <c r="F201" s="31">
        <v>210000</v>
      </c>
      <c r="G201" s="32">
        <v>0</v>
      </c>
      <c r="H201" s="33">
        <v>1</v>
      </c>
      <c r="I201" s="33">
        <v>1</v>
      </c>
      <c r="J201" s="33">
        <v>0</v>
      </c>
      <c r="K201" s="34">
        <f t="shared" si="19"/>
        <v>0</v>
      </c>
      <c r="L201" s="34">
        <f t="shared" si="20"/>
        <v>0</v>
      </c>
      <c r="M201" s="34">
        <f t="shared" si="36"/>
        <v>0</v>
      </c>
      <c r="N201" s="34">
        <f t="shared" si="22"/>
        <v>0</v>
      </c>
    </row>
    <row r="202" spans="1:14" x14ac:dyDescent="0.2">
      <c r="A202" s="35" t="s">
        <v>345</v>
      </c>
      <c r="B202" s="29" t="s">
        <v>65</v>
      </c>
      <c r="C202" s="37" t="s">
        <v>378</v>
      </c>
      <c r="D202" s="38" t="s">
        <v>44</v>
      </c>
      <c r="E202" s="31">
        <v>525000</v>
      </c>
      <c r="F202" s="31">
        <v>525000</v>
      </c>
      <c r="G202" s="32">
        <v>0</v>
      </c>
      <c r="H202" s="33">
        <v>1</v>
      </c>
      <c r="I202" s="33">
        <v>1</v>
      </c>
      <c r="J202" s="33">
        <v>0</v>
      </c>
      <c r="K202" s="34">
        <f t="shared" si="19"/>
        <v>0</v>
      </c>
      <c r="L202" s="34">
        <f t="shared" si="20"/>
        <v>0</v>
      </c>
      <c r="M202" s="34">
        <f t="shared" si="36"/>
        <v>0</v>
      </c>
      <c r="N202" s="34">
        <f t="shared" si="22"/>
        <v>0</v>
      </c>
    </row>
    <row r="203" spans="1:14" x14ac:dyDescent="0.2">
      <c r="A203" s="35" t="s">
        <v>345</v>
      </c>
      <c r="B203" s="29" t="s">
        <v>65</v>
      </c>
      <c r="C203" s="37" t="s">
        <v>379</v>
      </c>
      <c r="D203" s="38" t="s">
        <v>44</v>
      </c>
      <c r="E203" s="31">
        <v>93031.84</v>
      </c>
      <c r="F203" s="31">
        <v>93031.84</v>
      </c>
      <c r="G203" s="32">
        <v>0</v>
      </c>
      <c r="H203" s="33">
        <v>52.89</v>
      </c>
      <c r="I203" s="33">
        <v>52.89</v>
      </c>
      <c r="J203" s="33">
        <v>0</v>
      </c>
      <c r="K203" s="34">
        <f t="shared" si="19"/>
        <v>0</v>
      </c>
      <c r="L203" s="34">
        <f t="shared" si="20"/>
        <v>0</v>
      </c>
      <c r="M203" s="34">
        <f t="shared" si="36"/>
        <v>0</v>
      </c>
      <c r="N203" s="34">
        <f t="shared" si="22"/>
        <v>0</v>
      </c>
    </row>
    <row r="204" spans="1:14" x14ac:dyDescent="0.2">
      <c r="A204" s="35" t="s">
        <v>345</v>
      </c>
      <c r="B204" s="29" t="s">
        <v>65</v>
      </c>
      <c r="C204" s="37" t="s">
        <v>380</v>
      </c>
      <c r="D204" s="38" t="s">
        <v>44</v>
      </c>
      <c r="E204" s="31">
        <v>734059.18</v>
      </c>
      <c r="F204" s="31">
        <v>734059.18</v>
      </c>
      <c r="G204" s="32">
        <v>0</v>
      </c>
      <c r="H204" s="33">
        <v>1</v>
      </c>
      <c r="I204" s="33">
        <v>1</v>
      </c>
      <c r="J204" s="33">
        <v>0</v>
      </c>
      <c r="K204" s="34">
        <f t="shared" si="19"/>
        <v>0</v>
      </c>
      <c r="L204" s="34">
        <f t="shared" si="20"/>
        <v>0</v>
      </c>
      <c r="M204" s="34">
        <f t="shared" si="36"/>
        <v>0</v>
      </c>
      <c r="N204" s="34">
        <f t="shared" si="22"/>
        <v>0</v>
      </c>
    </row>
    <row r="205" spans="1:14" x14ac:dyDescent="0.2">
      <c r="A205" s="35" t="s">
        <v>345</v>
      </c>
      <c r="B205" s="29" t="s">
        <v>65</v>
      </c>
      <c r="C205" s="37" t="s">
        <v>381</v>
      </c>
      <c r="D205" s="38" t="s">
        <v>44</v>
      </c>
      <c r="E205" s="31">
        <v>287621.52</v>
      </c>
      <c r="F205" s="31">
        <v>287621.52</v>
      </c>
      <c r="G205" s="32">
        <v>0</v>
      </c>
      <c r="H205" s="33">
        <v>1</v>
      </c>
      <c r="I205" s="33">
        <v>1</v>
      </c>
      <c r="J205" s="33">
        <v>0</v>
      </c>
      <c r="K205" s="34">
        <f t="shared" si="19"/>
        <v>0</v>
      </c>
      <c r="L205" s="34">
        <f t="shared" si="20"/>
        <v>0</v>
      </c>
      <c r="M205" s="34">
        <f t="shared" si="36"/>
        <v>0</v>
      </c>
      <c r="N205" s="34">
        <f t="shared" si="22"/>
        <v>0</v>
      </c>
    </row>
    <row r="206" spans="1:14" x14ac:dyDescent="0.2">
      <c r="A206" s="35" t="s">
        <v>345</v>
      </c>
      <c r="B206" s="29" t="s">
        <v>65</v>
      </c>
      <c r="C206" s="37" t="s">
        <v>382</v>
      </c>
      <c r="D206" s="38" t="s">
        <v>44</v>
      </c>
      <c r="E206" s="31">
        <v>423707.96</v>
      </c>
      <c r="F206" s="31">
        <v>423707.96</v>
      </c>
      <c r="G206" s="32">
        <v>0</v>
      </c>
      <c r="H206" s="33">
        <v>112.02</v>
      </c>
      <c r="I206" s="33">
        <v>112.02</v>
      </c>
      <c r="J206" s="33">
        <v>0</v>
      </c>
      <c r="K206" s="34">
        <f t="shared" si="19"/>
        <v>0</v>
      </c>
      <c r="L206" s="34">
        <f t="shared" si="20"/>
        <v>0</v>
      </c>
      <c r="M206" s="34">
        <f t="shared" si="36"/>
        <v>0</v>
      </c>
      <c r="N206" s="34">
        <f t="shared" si="22"/>
        <v>0</v>
      </c>
    </row>
    <row r="207" spans="1:14" x14ac:dyDescent="0.2">
      <c r="A207" s="35" t="s">
        <v>345</v>
      </c>
      <c r="B207" s="29" t="s">
        <v>65</v>
      </c>
      <c r="C207" s="37" t="s">
        <v>383</v>
      </c>
      <c r="D207" s="38" t="s">
        <v>44</v>
      </c>
      <c r="E207" s="31">
        <v>451500</v>
      </c>
      <c r="F207" s="31">
        <v>451500</v>
      </c>
      <c r="G207" s="32">
        <v>0</v>
      </c>
      <c r="H207" s="33">
        <v>1</v>
      </c>
      <c r="I207" s="33">
        <v>1</v>
      </c>
      <c r="J207" s="33">
        <v>0</v>
      </c>
      <c r="K207" s="34">
        <f t="shared" si="19"/>
        <v>0</v>
      </c>
      <c r="L207" s="34">
        <f t="shared" si="20"/>
        <v>0</v>
      </c>
      <c r="M207" s="34">
        <f t="shared" si="36"/>
        <v>0</v>
      </c>
      <c r="N207" s="34">
        <f t="shared" si="22"/>
        <v>0</v>
      </c>
    </row>
    <row r="208" spans="1:14" x14ac:dyDescent="0.2">
      <c r="A208" s="35" t="s">
        <v>345</v>
      </c>
      <c r="B208" s="29" t="s">
        <v>65</v>
      </c>
      <c r="C208" s="37" t="s">
        <v>384</v>
      </c>
      <c r="D208" s="38" t="s">
        <v>44</v>
      </c>
      <c r="E208" s="31">
        <v>420000</v>
      </c>
      <c r="F208" s="31">
        <v>420000</v>
      </c>
      <c r="G208" s="32">
        <v>0</v>
      </c>
      <c r="H208" s="33">
        <v>1</v>
      </c>
      <c r="I208" s="33">
        <v>1</v>
      </c>
      <c r="J208" s="33">
        <v>0</v>
      </c>
      <c r="K208" s="34">
        <f t="shared" si="19"/>
        <v>0</v>
      </c>
      <c r="L208" s="34">
        <f t="shared" si="20"/>
        <v>0</v>
      </c>
      <c r="M208" s="34">
        <f t="shared" si="36"/>
        <v>0</v>
      </c>
      <c r="N208" s="34">
        <f t="shared" si="22"/>
        <v>0</v>
      </c>
    </row>
    <row r="209" spans="1:14" x14ac:dyDescent="0.2">
      <c r="A209" s="35" t="s">
        <v>345</v>
      </c>
      <c r="B209" s="29" t="s">
        <v>65</v>
      </c>
      <c r="C209" s="37" t="s">
        <v>385</v>
      </c>
      <c r="D209" s="38" t="s">
        <v>44</v>
      </c>
      <c r="E209" s="31">
        <v>420000</v>
      </c>
      <c r="F209" s="31">
        <v>420000</v>
      </c>
      <c r="G209" s="32">
        <v>0</v>
      </c>
      <c r="H209" s="33">
        <v>1</v>
      </c>
      <c r="I209" s="33">
        <v>1</v>
      </c>
      <c r="J209" s="33">
        <v>0</v>
      </c>
      <c r="K209" s="34">
        <f t="shared" si="19"/>
        <v>0</v>
      </c>
      <c r="L209" s="34">
        <f t="shared" si="20"/>
        <v>0</v>
      </c>
      <c r="M209" s="34">
        <f t="shared" si="36"/>
        <v>0</v>
      </c>
      <c r="N209" s="34">
        <f t="shared" si="22"/>
        <v>0</v>
      </c>
    </row>
    <row r="210" spans="1:14" x14ac:dyDescent="0.2">
      <c r="A210" s="35" t="s">
        <v>345</v>
      </c>
      <c r="B210" s="29" t="s">
        <v>65</v>
      </c>
      <c r="C210" s="37" t="s">
        <v>386</v>
      </c>
      <c r="D210" s="38" t="s">
        <v>44</v>
      </c>
      <c r="E210" s="31">
        <v>451500</v>
      </c>
      <c r="F210" s="31">
        <v>451500</v>
      </c>
      <c r="G210" s="32">
        <v>0</v>
      </c>
      <c r="H210" s="33">
        <v>1</v>
      </c>
      <c r="I210" s="33">
        <v>1</v>
      </c>
      <c r="J210" s="33">
        <v>0</v>
      </c>
      <c r="K210" s="34">
        <f t="shared" si="19"/>
        <v>0</v>
      </c>
      <c r="L210" s="34">
        <f t="shared" si="20"/>
        <v>0</v>
      </c>
      <c r="M210" s="34">
        <f t="shared" si="36"/>
        <v>0</v>
      </c>
      <c r="N210" s="34">
        <f t="shared" si="22"/>
        <v>0</v>
      </c>
    </row>
    <row r="211" spans="1:14" x14ac:dyDescent="0.2">
      <c r="A211" s="35" t="s">
        <v>345</v>
      </c>
      <c r="B211" s="29" t="s">
        <v>65</v>
      </c>
      <c r="C211" s="37" t="s">
        <v>387</v>
      </c>
      <c r="D211" s="38" t="s">
        <v>44</v>
      </c>
      <c r="E211" s="31">
        <v>252000</v>
      </c>
      <c r="F211" s="31">
        <v>252000</v>
      </c>
      <c r="G211" s="32">
        <v>0</v>
      </c>
      <c r="H211" s="33">
        <v>1</v>
      </c>
      <c r="I211" s="33">
        <v>1</v>
      </c>
      <c r="J211" s="33">
        <v>0</v>
      </c>
      <c r="K211" s="34">
        <f t="shared" si="19"/>
        <v>0</v>
      </c>
      <c r="L211" s="34">
        <f t="shared" si="20"/>
        <v>0</v>
      </c>
      <c r="M211" s="34">
        <f t="shared" si="36"/>
        <v>0</v>
      </c>
      <c r="N211" s="34">
        <f t="shared" si="22"/>
        <v>0</v>
      </c>
    </row>
    <row r="212" spans="1:14" x14ac:dyDescent="0.2">
      <c r="A212" s="35" t="s">
        <v>345</v>
      </c>
      <c r="B212" s="29" t="s">
        <v>65</v>
      </c>
      <c r="C212" s="37" t="s">
        <v>388</v>
      </c>
      <c r="D212" s="38" t="s">
        <v>44</v>
      </c>
      <c r="E212" s="31">
        <v>420000</v>
      </c>
      <c r="F212" s="31">
        <v>420000</v>
      </c>
      <c r="G212" s="32">
        <v>0</v>
      </c>
      <c r="H212" s="33">
        <v>1</v>
      </c>
      <c r="I212" s="33">
        <v>1</v>
      </c>
      <c r="J212" s="33">
        <v>0</v>
      </c>
      <c r="K212" s="34">
        <f t="shared" si="19"/>
        <v>0</v>
      </c>
      <c r="L212" s="34">
        <f t="shared" si="20"/>
        <v>0</v>
      </c>
      <c r="M212" s="34">
        <f t="shared" si="36"/>
        <v>0</v>
      </c>
      <c r="N212" s="34">
        <f t="shared" si="22"/>
        <v>0</v>
      </c>
    </row>
    <row r="213" spans="1:14" x14ac:dyDescent="0.2">
      <c r="A213" s="35" t="s">
        <v>345</v>
      </c>
      <c r="B213" s="29" t="s">
        <v>65</v>
      </c>
      <c r="C213" s="37" t="s">
        <v>389</v>
      </c>
      <c r="D213" s="38" t="s">
        <v>44</v>
      </c>
      <c r="E213" s="31">
        <v>420000</v>
      </c>
      <c r="F213" s="31">
        <v>420000</v>
      </c>
      <c r="G213" s="32">
        <v>0</v>
      </c>
      <c r="H213" s="33">
        <v>1</v>
      </c>
      <c r="I213" s="33">
        <v>1</v>
      </c>
      <c r="J213" s="33">
        <v>0</v>
      </c>
      <c r="K213" s="34">
        <f t="shared" si="19"/>
        <v>0</v>
      </c>
      <c r="L213" s="34">
        <f t="shared" si="20"/>
        <v>0</v>
      </c>
      <c r="M213" s="34">
        <f t="shared" si="36"/>
        <v>0</v>
      </c>
      <c r="N213" s="34">
        <f t="shared" si="22"/>
        <v>0</v>
      </c>
    </row>
    <row r="214" spans="1:14" x14ac:dyDescent="0.2">
      <c r="A214" s="35" t="s">
        <v>345</v>
      </c>
      <c r="B214" s="29" t="s">
        <v>75</v>
      </c>
      <c r="C214" s="37" t="s">
        <v>390</v>
      </c>
      <c r="D214" s="38" t="s">
        <v>44</v>
      </c>
      <c r="E214" s="31">
        <v>80000</v>
      </c>
      <c r="F214" s="31">
        <v>80000</v>
      </c>
      <c r="G214" s="32">
        <v>0</v>
      </c>
      <c r="H214" s="33">
        <v>1</v>
      </c>
      <c r="I214" s="33">
        <v>1</v>
      </c>
      <c r="J214" s="33">
        <v>0</v>
      </c>
      <c r="K214" s="34">
        <f t="shared" si="19"/>
        <v>0</v>
      </c>
      <c r="L214" s="34">
        <f t="shared" si="20"/>
        <v>0</v>
      </c>
      <c r="M214" s="34">
        <f t="shared" si="36"/>
        <v>0</v>
      </c>
      <c r="N214" s="34">
        <f t="shared" si="22"/>
        <v>0</v>
      </c>
    </row>
    <row r="215" spans="1:14" x14ac:dyDescent="0.2">
      <c r="A215" s="35" t="s">
        <v>345</v>
      </c>
      <c r="B215" s="29" t="s">
        <v>75</v>
      </c>
      <c r="C215" s="37" t="s">
        <v>391</v>
      </c>
      <c r="D215" s="38" t="s">
        <v>44</v>
      </c>
      <c r="E215" s="31">
        <v>320000</v>
      </c>
      <c r="F215" s="31">
        <v>320000</v>
      </c>
      <c r="G215" s="32">
        <v>0</v>
      </c>
      <c r="H215" s="33">
        <v>1</v>
      </c>
      <c r="I215" s="33">
        <v>1</v>
      </c>
      <c r="J215" s="33">
        <v>0</v>
      </c>
      <c r="K215" s="34">
        <f t="shared" si="19"/>
        <v>0</v>
      </c>
      <c r="L215" s="34">
        <f t="shared" si="20"/>
        <v>0</v>
      </c>
      <c r="M215" s="34">
        <f t="shared" si="36"/>
        <v>0</v>
      </c>
      <c r="N215" s="34">
        <f t="shared" si="22"/>
        <v>0</v>
      </c>
    </row>
    <row r="216" spans="1:14" x14ac:dyDescent="0.2">
      <c r="A216" s="35" t="s">
        <v>345</v>
      </c>
      <c r="B216" s="29" t="s">
        <v>75</v>
      </c>
      <c r="C216" s="37" t="s">
        <v>392</v>
      </c>
      <c r="D216" s="38" t="s">
        <v>44</v>
      </c>
      <c r="E216" s="31">
        <v>400000</v>
      </c>
      <c r="F216" s="31">
        <v>400000</v>
      </c>
      <c r="G216" s="32">
        <v>0</v>
      </c>
      <c r="H216" s="33">
        <v>1</v>
      </c>
      <c r="I216" s="33">
        <v>1</v>
      </c>
      <c r="J216" s="33">
        <v>0</v>
      </c>
      <c r="K216" s="34">
        <f t="shared" si="19"/>
        <v>0</v>
      </c>
      <c r="L216" s="34">
        <f t="shared" si="20"/>
        <v>0</v>
      </c>
      <c r="M216" s="34">
        <f t="shared" si="36"/>
        <v>0</v>
      </c>
      <c r="N216" s="34">
        <f t="shared" si="22"/>
        <v>0</v>
      </c>
    </row>
    <row r="217" spans="1:14" x14ac:dyDescent="0.2">
      <c r="A217" s="35" t="s">
        <v>345</v>
      </c>
      <c r="B217" s="29" t="s">
        <v>75</v>
      </c>
      <c r="C217" s="37" t="s">
        <v>393</v>
      </c>
      <c r="D217" s="38" t="s">
        <v>44</v>
      </c>
      <c r="E217" s="31">
        <v>160000</v>
      </c>
      <c r="F217" s="31">
        <v>160000</v>
      </c>
      <c r="G217" s="32">
        <v>0</v>
      </c>
      <c r="H217" s="33">
        <v>1</v>
      </c>
      <c r="I217" s="33">
        <v>1</v>
      </c>
      <c r="J217" s="33">
        <v>0</v>
      </c>
      <c r="K217" s="34">
        <f t="shared" si="19"/>
        <v>0</v>
      </c>
      <c r="L217" s="34">
        <f t="shared" si="20"/>
        <v>0</v>
      </c>
      <c r="M217" s="34">
        <f t="shared" si="36"/>
        <v>0</v>
      </c>
      <c r="N217" s="34">
        <f t="shared" si="22"/>
        <v>0</v>
      </c>
    </row>
    <row r="218" spans="1:14" x14ac:dyDescent="0.2">
      <c r="A218" s="35" t="s">
        <v>345</v>
      </c>
      <c r="B218" s="29" t="s">
        <v>75</v>
      </c>
      <c r="C218" s="37" t="s">
        <v>394</v>
      </c>
      <c r="D218" s="38" t="s">
        <v>44</v>
      </c>
      <c r="E218" s="31">
        <v>240000</v>
      </c>
      <c r="F218" s="31">
        <v>240000</v>
      </c>
      <c r="G218" s="32">
        <v>0</v>
      </c>
      <c r="H218" s="33">
        <v>1</v>
      </c>
      <c r="I218" s="33">
        <v>1</v>
      </c>
      <c r="J218" s="33">
        <v>0</v>
      </c>
      <c r="K218" s="34">
        <f t="shared" si="19"/>
        <v>0</v>
      </c>
      <c r="L218" s="34">
        <f t="shared" si="20"/>
        <v>0</v>
      </c>
      <c r="M218" s="34">
        <f t="shared" si="36"/>
        <v>0</v>
      </c>
      <c r="N218" s="34">
        <f t="shared" si="22"/>
        <v>0</v>
      </c>
    </row>
    <row r="219" spans="1:14" x14ac:dyDescent="0.2">
      <c r="A219" s="35" t="s">
        <v>345</v>
      </c>
      <c r="B219" s="29" t="s">
        <v>75</v>
      </c>
      <c r="C219" s="37" t="s">
        <v>395</v>
      </c>
      <c r="D219" s="38" t="s">
        <v>44</v>
      </c>
      <c r="E219" s="31">
        <v>640000</v>
      </c>
      <c r="F219" s="31">
        <v>640000</v>
      </c>
      <c r="G219" s="32">
        <v>0</v>
      </c>
      <c r="H219" s="33">
        <v>1</v>
      </c>
      <c r="I219" s="33">
        <v>1</v>
      </c>
      <c r="J219" s="33">
        <v>0</v>
      </c>
      <c r="K219" s="34">
        <f t="shared" si="19"/>
        <v>0</v>
      </c>
      <c r="L219" s="34">
        <f t="shared" si="20"/>
        <v>0</v>
      </c>
      <c r="M219" s="34">
        <f t="shared" si="36"/>
        <v>0</v>
      </c>
      <c r="N219" s="34">
        <f t="shared" si="22"/>
        <v>0</v>
      </c>
    </row>
    <row r="220" spans="1:14" x14ac:dyDescent="0.2">
      <c r="A220" s="35" t="s">
        <v>345</v>
      </c>
      <c r="B220" s="29" t="s">
        <v>75</v>
      </c>
      <c r="C220" s="37" t="s">
        <v>396</v>
      </c>
      <c r="D220" s="38" t="s">
        <v>44</v>
      </c>
      <c r="E220" s="31">
        <v>260000</v>
      </c>
      <c r="F220" s="31">
        <v>260000</v>
      </c>
      <c r="G220" s="32">
        <v>0</v>
      </c>
      <c r="H220" s="33">
        <v>1</v>
      </c>
      <c r="I220" s="33">
        <v>1</v>
      </c>
      <c r="J220" s="33">
        <v>0</v>
      </c>
      <c r="K220" s="34">
        <f t="shared" si="19"/>
        <v>0</v>
      </c>
      <c r="L220" s="34">
        <f t="shared" si="20"/>
        <v>0</v>
      </c>
      <c r="M220" s="34">
        <f t="shared" si="36"/>
        <v>0</v>
      </c>
      <c r="N220" s="34">
        <f t="shared" si="22"/>
        <v>0</v>
      </c>
    </row>
    <row r="221" spans="1:14" x14ac:dyDescent="0.2">
      <c r="A221" s="35" t="s">
        <v>345</v>
      </c>
      <c r="B221" s="29" t="s">
        <v>75</v>
      </c>
      <c r="C221" s="37" t="s">
        <v>397</v>
      </c>
      <c r="D221" s="38" t="s">
        <v>44</v>
      </c>
      <c r="E221" s="31">
        <v>260000</v>
      </c>
      <c r="F221" s="31">
        <v>260000</v>
      </c>
      <c r="G221" s="32">
        <v>0</v>
      </c>
      <c r="H221" s="33">
        <v>1</v>
      </c>
      <c r="I221" s="33">
        <v>1</v>
      </c>
      <c r="J221" s="33">
        <v>0</v>
      </c>
      <c r="K221" s="34">
        <f t="shared" si="19"/>
        <v>0</v>
      </c>
      <c r="L221" s="34">
        <f t="shared" si="20"/>
        <v>0</v>
      </c>
      <c r="M221" s="34">
        <f t="shared" si="36"/>
        <v>0</v>
      </c>
      <c r="N221" s="34">
        <f t="shared" si="22"/>
        <v>0</v>
      </c>
    </row>
    <row r="222" spans="1:14" x14ac:dyDescent="0.2">
      <c r="A222" s="35" t="s">
        <v>345</v>
      </c>
      <c r="B222" s="29" t="s">
        <v>65</v>
      </c>
      <c r="C222" s="37" t="s">
        <v>398</v>
      </c>
      <c r="D222" s="38" t="s">
        <v>44</v>
      </c>
      <c r="E222" s="31">
        <v>420000</v>
      </c>
      <c r="F222" s="31">
        <v>420000</v>
      </c>
      <c r="G222" s="32">
        <v>0</v>
      </c>
      <c r="H222" s="33">
        <v>1</v>
      </c>
      <c r="I222" s="33">
        <v>1</v>
      </c>
      <c r="J222" s="33">
        <v>0</v>
      </c>
      <c r="K222" s="34">
        <f t="shared" si="19"/>
        <v>0</v>
      </c>
      <c r="L222" s="34">
        <f t="shared" si="20"/>
        <v>0</v>
      </c>
      <c r="M222" s="34">
        <f t="shared" si="36"/>
        <v>0</v>
      </c>
      <c r="N222" s="34">
        <f t="shared" si="22"/>
        <v>0</v>
      </c>
    </row>
    <row r="223" spans="1:14" x14ac:dyDescent="0.2">
      <c r="A223" s="35" t="s">
        <v>345</v>
      </c>
      <c r="B223" s="29" t="s">
        <v>65</v>
      </c>
      <c r="C223" s="37" t="s">
        <v>399</v>
      </c>
      <c r="D223" s="38" t="s">
        <v>44</v>
      </c>
      <c r="E223" s="31">
        <v>420000</v>
      </c>
      <c r="F223" s="31">
        <v>420000</v>
      </c>
      <c r="G223" s="32">
        <v>0</v>
      </c>
      <c r="H223" s="33">
        <v>1</v>
      </c>
      <c r="I223" s="33">
        <v>1</v>
      </c>
      <c r="J223" s="33">
        <v>0</v>
      </c>
      <c r="K223" s="34">
        <f t="shared" si="19"/>
        <v>0</v>
      </c>
      <c r="L223" s="34">
        <f t="shared" si="20"/>
        <v>0</v>
      </c>
      <c r="M223" s="34">
        <f t="shared" si="36"/>
        <v>0</v>
      </c>
      <c r="N223" s="34">
        <f t="shared" si="22"/>
        <v>0</v>
      </c>
    </row>
    <row r="224" spans="1:14" x14ac:dyDescent="0.2">
      <c r="A224" s="35" t="s">
        <v>345</v>
      </c>
      <c r="B224" s="29" t="s">
        <v>65</v>
      </c>
      <c r="C224" s="37" t="s">
        <v>400</v>
      </c>
      <c r="D224" s="38" t="s">
        <v>44</v>
      </c>
      <c r="E224" s="31">
        <v>210000</v>
      </c>
      <c r="F224" s="31">
        <v>210000</v>
      </c>
      <c r="G224" s="32">
        <v>0</v>
      </c>
      <c r="H224" s="33">
        <v>1</v>
      </c>
      <c r="I224" s="33">
        <v>1</v>
      </c>
      <c r="J224" s="33">
        <v>0</v>
      </c>
      <c r="K224" s="34">
        <f t="shared" si="19"/>
        <v>0</v>
      </c>
      <c r="L224" s="34">
        <f t="shared" si="20"/>
        <v>0</v>
      </c>
      <c r="M224" s="34">
        <f t="shared" si="36"/>
        <v>0</v>
      </c>
      <c r="N224" s="34">
        <f t="shared" si="22"/>
        <v>0</v>
      </c>
    </row>
    <row r="225" spans="1:14" x14ac:dyDescent="0.2">
      <c r="A225" s="35" t="s">
        <v>345</v>
      </c>
      <c r="B225" s="29" t="s">
        <v>65</v>
      </c>
      <c r="C225" s="37" t="s">
        <v>401</v>
      </c>
      <c r="D225" s="38" t="s">
        <v>44</v>
      </c>
      <c r="E225" s="31">
        <v>270000</v>
      </c>
      <c r="F225" s="31">
        <v>270000</v>
      </c>
      <c r="G225" s="32">
        <v>0</v>
      </c>
      <c r="H225" s="33">
        <v>159.43</v>
      </c>
      <c r="I225" s="33">
        <v>159.43</v>
      </c>
      <c r="J225" s="33">
        <v>159.43</v>
      </c>
      <c r="K225" s="34">
        <f t="shared" si="19"/>
        <v>0</v>
      </c>
      <c r="L225" s="34">
        <f t="shared" si="20"/>
        <v>0</v>
      </c>
      <c r="M225" s="34">
        <f t="shared" si="36"/>
        <v>1</v>
      </c>
      <c r="N225" s="34">
        <f t="shared" si="22"/>
        <v>1</v>
      </c>
    </row>
    <row r="226" spans="1:14" x14ac:dyDescent="0.2">
      <c r="A226" s="35" t="s">
        <v>402</v>
      </c>
      <c r="B226" s="29" t="s">
        <v>403</v>
      </c>
      <c r="C226" s="37" t="s">
        <v>404</v>
      </c>
      <c r="D226" s="38" t="s">
        <v>44</v>
      </c>
      <c r="E226" s="31">
        <v>110000</v>
      </c>
      <c r="F226" s="31">
        <v>671000</v>
      </c>
      <c r="G226" s="32">
        <v>110000</v>
      </c>
      <c r="H226" s="61">
        <v>1</v>
      </c>
      <c r="I226" s="61">
        <v>1</v>
      </c>
      <c r="J226" s="61">
        <v>1</v>
      </c>
      <c r="K226" s="34">
        <f t="shared" si="19"/>
        <v>1</v>
      </c>
      <c r="L226" s="34">
        <f t="shared" si="20"/>
        <v>0.16393442622950818</v>
      </c>
      <c r="M226" s="34">
        <f t="shared" si="36"/>
        <v>1</v>
      </c>
      <c r="N226" s="34">
        <f t="shared" si="22"/>
        <v>1</v>
      </c>
    </row>
    <row r="227" spans="1:14" x14ac:dyDescent="0.2">
      <c r="A227" s="35" t="s">
        <v>405</v>
      </c>
      <c r="B227" s="29" t="s">
        <v>403</v>
      </c>
      <c r="C227" s="37" t="s">
        <v>406</v>
      </c>
      <c r="D227" s="38" t="s">
        <v>44</v>
      </c>
      <c r="E227" s="31">
        <v>29677.87</v>
      </c>
      <c r="F227" s="31">
        <v>29677.87</v>
      </c>
      <c r="G227" s="32">
        <v>29677.87</v>
      </c>
      <c r="H227" s="61">
        <v>1</v>
      </c>
      <c r="I227" s="61">
        <v>1</v>
      </c>
      <c r="J227" s="61">
        <v>1</v>
      </c>
      <c r="K227" s="34">
        <f t="shared" si="19"/>
        <v>1</v>
      </c>
      <c r="L227" s="34">
        <f t="shared" si="20"/>
        <v>1</v>
      </c>
      <c r="M227" s="34">
        <f t="shared" si="36"/>
        <v>1</v>
      </c>
      <c r="N227" s="34">
        <f t="shared" si="22"/>
        <v>1</v>
      </c>
    </row>
    <row r="228" spans="1:14" x14ac:dyDescent="0.2">
      <c r="A228" s="35" t="s">
        <v>407</v>
      </c>
      <c r="B228" s="29" t="s">
        <v>403</v>
      </c>
      <c r="C228" s="37" t="s">
        <v>408</v>
      </c>
      <c r="D228" s="38" t="s">
        <v>44</v>
      </c>
      <c r="E228" s="31">
        <v>36388.620000000003</v>
      </c>
      <c r="F228" s="31">
        <v>36388.620000000003</v>
      </c>
      <c r="G228" s="32">
        <v>36388.620000000003</v>
      </c>
      <c r="H228" s="61">
        <v>1</v>
      </c>
      <c r="I228" s="61">
        <v>1</v>
      </c>
      <c r="J228" s="61">
        <v>1</v>
      </c>
      <c r="K228" s="34">
        <f t="shared" si="19"/>
        <v>1</v>
      </c>
      <c r="L228" s="34">
        <f t="shared" si="20"/>
        <v>1</v>
      </c>
      <c r="M228" s="34">
        <f t="shared" si="36"/>
        <v>1</v>
      </c>
      <c r="N228" s="34">
        <f t="shared" si="22"/>
        <v>1</v>
      </c>
    </row>
    <row r="229" spans="1:14" x14ac:dyDescent="0.2">
      <c r="A229" s="35" t="s">
        <v>409</v>
      </c>
      <c r="B229" s="29" t="s">
        <v>403</v>
      </c>
      <c r="C229" s="37" t="s">
        <v>410</v>
      </c>
      <c r="D229" s="38" t="s">
        <v>44</v>
      </c>
      <c r="E229" s="31">
        <v>50000</v>
      </c>
      <c r="F229" s="31">
        <v>50000</v>
      </c>
      <c r="G229" s="32">
        <v>45936</v>
      </c>
      <c r="H229" s="61">
        <v>1</v>
      </c>
      <c r="I229" s="61">
        <v>1</v>
      </c>
      <c r="J229" s="61">
        <v>1</v>
      </c>
      <c r="K229" s="34">
        <f t="shared" si="19"/>
        <v>0.91871999999999998</v>
      </c>
      <c r="L229" s="34">
        <f t="shared" si="20"/>
        <v>0.91871999999999998</v>
      </c>
      <c r="M229" s="34">
        <f t="shared" si="36"/>
        <v>1</v>
      </c>
      <c r="N229" s="34">
        <f t="shared" si="22"/>
        <v>1</v>
      </c>
    </row>
    <row r="230" spans="1:14" x14ac:dyDescent="0.2">
      <c r="A230" s="35" t="s">
        <v>411</v>
      </c>
      <c r="B230" s="29" t="s">
        <v>403</v>
      </c>
      <c r="C230" s="37" t="s">
        <v>412</v>
      </c>
      <c r="D230" s="38" t="s">
        <v>44</v>
      </c>
      <c r="E230" s="31">
        <v>43582.42</v>
      </c>
      <c r="F230" s="31">
        <v>43582.42</v>
      </c>
      <c r="G230" s="32">
        <v>43582.42</v>
      </c>
      <c r="H230" s="61">
        <v>1</v>
      </c>
      <c r="I230" s="61">
        <v>1</v>
      </c>
      <c r="J230" s="61">
        <v>1</v>
      </c>
      <c r="K230" s="34">
        <f t="shared" si="19"/>
        <v>1</v>
      </c>
      <c r="L230" s="34">
        <f t="shared" si="20"/>
        <v>1</v>
      </c>
      <c r="M230" s="34">
        <f t="shared" si="36"/>
        <v>1</v>
      </c>
      <c r="N230" s="34">
        <f t="shared" si="22"/>
        <v>1</v>
      </c>
    </row>
    <row r="231" spans="1:14" x14ac:dyDescent="0.2">
      <c r="A231" s="35" t="s">
        <v>413</v>
      </c>
      <c r="B231" s="29" t="s">
        <v>403</v>
      </c>
      <c r="C231" s="37" t="s">
        <v>414</v>
      </c>
      <c r="D231" s="38" t="s">
        <v>44</v>
      </c>
      <c r="E231" s="31">
        <v>31146</v>
      </c>
      <c r="F231" s="31">
        <v>31146</v>
      </c>
      <c r="G231" s="32">
        <v>31146</v>
      </c>
      <c r="H231" s="61">
        <v>1</v>
      </c>
      <c r="I231" s="61">
        <v>1</v>
      </c>
      <c r="J231" s="61">
        <v>1</v>
      </c>
      <c r="K231" s="34">
        <f t="shared" si="19"/>
        <v>1</v>
      </c>
      <c r="L231" s="34">
        <f t="shared" si="20"/>
        <v>1</v>
      </c>
      <c r="M231" s="34">
        <f t="shared" si="36"/>
        <v>1</v>
      </c>
      <c r="N231" s="34">
        <f t="shared" si="22"/>
        <v>1</v>
      </c>
    </row>
    <row r="232" spans="1:14" x14ac:dyDescent="0.2">
      <c r="A232" s="35" t="s">
        <v>415</v>
      </c>
      <c r="B232" s="29" t="s">
        <v>403</v>
      </c>
      <c r="C232" s="37" t="s">
        <v>416</v>
      </c>
      <c r="D232" s="38" t="s">
        <v>44</v>
      </c>
      <c r="E232" s="31">
        <f>750*250</f>
        <v>187500</v>
      </c>
      <c r="F232" s="31">
        <v>187500</v>
      </c>
      <c r="G232" s="32">
        <v>187454.36</v>
      </c>
      <c r="H232" s="33">
        <v>1</v>
      </c>
      <c r="I232" s="33">
        <v>1</v>
      </c>
      <c r="J232" s="33">
        <v>1</v>
      </c>
      <c r="K232" s="34">
        <f t="shared" si="19"/>
        <v>0.99975658666666656</v>
      </c>
      <c r="L232" s="34">
        <f t="shared" si="20"/>
        <v>0.99975658666666656</v>
      </c>
      <c r="M232" s="34">
        <f t="shared" si="36"/>
        <v>1</v>
      </c>
      <c r="N232" s="34">
        <f t="shared" si="22"/>
        <v>1</v>
      </c>
    </row>
    <row r="233" spans="1:14" x14ac:dyDescent="0.2">
      <c r="A233" s="35" t="s">
        <v>417</v>
      </c>
      <c r="B233" s="29" t="s">
        <v>403</v>
      </c>
      <c r="C233" s="37" t="s">
        <v>418</v>
      </c>
      <c r="D233" s="38" t="s">
        <v>44</v>
      </c>
      <c r="E233" s="31">
        <v>42233.279999999999</v>
      </c>
      <c r="F233" s="31">
        <v>42233.279999999999</v>
      </c>
      <c r="G233" s="32">
        <v>42146.28</v>
      </c>
      <c r="H233" s="61">
        <v>1</v>
      </c>
      <c r="I233" s="61">
        <v>1</v>
      </c>
      <c r="J233" s="61">
        <v>1</v>
      </c>
      <c r="K233" s="34">
        <f t="shared" si="19"/>
        <v>0.99794001318391568</v>
      </c>
      <c r="L233" s="34">
        <f t="shared" si="20"/>
        <v>0.99794001318391568</v>
      </c>
      <c r="M233" s="34">
        <f t="shared" si="36"/>
        <v>1</v>
      </c>
      <c r="N233" s="34">
        <f t="shared" si="22"/>
        <v>1</v>
      </c>
    </row>
    <row r="234" spans="1:14" x14ac:dyDescent="0.2">
      <c r="A234" s="35" t="s">
        <v>419</v>
      </c>
      <c r="B234" s="29" t="s">
        <v>72</v>
      </c>
      <c r="C234" s="37" t="s">
        <v>420</v>
      </c>
      <c r="D234" s="38" t="s">
        <v>44</v>
      </c>
      <c r="E234" s="31">
        <f>135*9500*0.8</f>
        <v>1026000</v>
      </c>
      <c r="F234" s="45">
        <v>1032953.6</v>
      </c>
      <c r="G234" s="32">
        <v>1032953.6</v>
      </c>
      <c r="H234" s="33">
        <v>881.33</v>
      </c>
      <c r="I234" s="33">
        <v>881.3</v>
      </c>
      <c r="J234" s="33">
        <v>881.3</v>
      </c>
      <c r="K234" s="34">
        <f t="shared" si="19"/>
        <v>1.0067773879142301</v>
      </c>
      <c r="L234" s="34">
        <f t="shared" si="20"/>
        <v>1</v>
      </c>
      <c r="M234" s="34">
        <f t="shared" si="36"/>
        <v>0.99996596053691567</v>
      </c>
      <c r="N234" s="34">
        <f t="shared" si="22"/>
        <v>1</v>
      </c>
    </row>
    <row r="235" spans="1:14" x14ac:dyDescent="0.2">
      <c r="A235" s="35" t="s">
        <v>421</v>
      </c>
      <c r="B235" s="29" t="s">
        <v>72</v>
      </c>
      <c r="C235" s="37" t="s">
        <v>422</v>
      </c>
      <c r="D235" s="38" t="s">
        <v>44</v>
      </c>
      <c r="E235" s="31">
        <f>70*9500*0.8</f>
        <v>532000</v>
      </c>
      <c r="F235" s="31">
        <v>532000</v>
      </c>
      <c r="G235" s="32">
        <v>352560.11</v>
      </c>
      <c r="H235" s="33">
        <v>339</v>
      </c>
      <c r="I235" s="33">
        <v>339</v>
      </c>
      <c r="J235" s="33">
        <v>339</v>
      </c>
      <c r="K235" s="34">
        <f t="shared" si="19"/>
        <v>0.6627069736842105</v>
      </c>
      <c r="L235" s="34">
        <f t="shared" si="20"/>
        <v>0.6627069736842105</v>
      </c>
      <c r="M235" s="34">
        <f t="shared" si="36"/>
        <v>1</v>
      </c>
      <c r="N235" s="34">
        <f t="shared" si="22"/>
        <v>1</v>
      </c>
    </row>
    <row r="236" spans="1:14" x14ac:dyDescent="0.2">
      <c r="A236" s="35" t="s">
        <v>423</v>
      </c>
      <c r="B236" s="29" t="s">
        <v>72</v>
      </c>
      <c r="C236" s="37" t="s">
        <v>424</v>
      </c>
      <c r="D236" s="38" t="s">
        <v>44</v>
      </c>
      <c r="E236" s="31">
        <v>2589237.9500000002</v>
      </c>
      <c r="F236" s="31">
        <v>2589237.9500000002</v>
      </c>
      <c r="G236" s="32">
        <v>2586921.2000000002</v>
      </c>
      <c r="H236" s="33">
        <v>323.37</v>
      </c>
      <c r="I236" s="33">
        <v>323.37</v>
      </c>
      <c r="J236" s="33">
        <v>323.37</v>
      </c>
      <c r="K236" s="34">
        <f>G236/E236</f>
        <v>0.99910523866684409</v>
      </c>
      <c r="L236" s="34">
        <f>G236/F236</f>
        <v>0.99910523866684409</v>
      </c>
      <c r="M236" s="34">
        <f>J236/H236</f>
        <v>1</v>
      </c>
      <c r="N236" s="34">
        <f>J236/I236</f>
        <v>1</v>
      </c>
    </row>
    <row r="237" spans="1:14" x14ac:dyDescent="0.2">
      <c r="A237" s="35" t="s">
        <v>425</v>
      </c>
      <c r="B237" s="29" t="s">
        <v>65</v>
      </c>
      <c r="C237" s="37" t="s">
        <v>426</v>
      </c>
      <c r="D237" s="38" t="s">
        <v>44</v>
      </c>
      <c r="E237" s="31">
        <v>510300</v>
      </c>
      <c r="F237" s="31">
        <v>510300</v>
      </c>
      <c r="G237" s="32">
        <v>371635.05</v>
      </c>
      <c r="H237" s="33">
        <v>358</v>
      </c>
      <c r="I237" s="33">
        <v>215.99</v>
      </c>
      <c r="J237" s="33">
        <v>215.99</v>
      </c>
      <c r="K237" s="34">
        <f>G237/E237</f>
        <v>0.72826778365667255</v>
      </c>
      <c r="L237" s="34">
        <f>G237/F237</f>
        <v>0.72826778365667255</v>
      </c>
      <c r="M237" s="34">
        <f>J237/H237</f>
        <v>0.60332402234636873</v>
      </c>
      <c r="N237" s="34">
        <f>J237/I237</f>
        <v>1</v>
      </c>
    </row>
    <row r="238" spans="1:14" x14ac:dyDescent="0.2">
      <c r="A238" s="35" t="s">
        <v>427</v>
      </c>
      <c r="B238" s="29" t="s">
        <v>65</v>
      </c>
      <c r="C238" s="37" t="s">
        <v>428</v>
      </c>
      <c r="D238" s="38" t="s">
        <v>44</v>
      </c>
      <c r="E238" s="31">
        <v>304500</v>
      </c>
      <c r="F238" s="31">
        <v>304500</v>
      </c>
      <c r="G238" s="32">
        <v>288253.28000000003</v>
      </c>
      <c r="H238" s="61">
        <v>138.41</v>
      </c>
      <c r="I238" s="61">
        <v>138.41</v>
      </c>
      <c r="J238" s="61">
        <v>138.41</v>
      </c>
      <c r="K238" s="34">
        <f t="shared" si="19"/>
        <v>0.9466445977011495</v>
      </c>
      <c r="L238" s="34">
        <f t="shared" si="20"/>
        <v>0.9466445977011495</v>
      </c>
      <c r="M238" s="34">
        <f t="shared" si="36"/>
        <v>1</v>
      </c>
      <c r="N238" s="34">
        <f t="shared" si="22"/>
        <v>1</v>
      </c>
    </row>
    <row r="239" spans="1:14" x14ac:dyDescent="0.2">
      <c r="A239" s="35" t="s">
        <v>429</v>
      </c>
      <c r="B239" s="29" t="s">
        <v>403</v>
      </c>
      <c r="C239" s="37" t="s">
        <v>430</v>
      </c>
      <c r="D239" s="38" t="s">
        <v>44</v>
      </c>
      <c r="E239" s="31">
        <v>92500</v>
      </c>
      <c r="F239" s="31">
        <v>92500</v>
      </c>
      <c r="G239" s="32">
        <v>92500</v>
      </c>
      <c r="H239" s="61">
        <v>1</v>
      </c>
      <c r="I239" s="61">
        <v>1</v>
      </c>
      <c r="J239" s="61">
        <v>1</v>
      </c>
      <c r="K239" s="34">
        <f t="shared" si="19"/>
        <v>1</v>
      </c>
      <c r="L239" s="34">
        <f t="shared" si="20"/>
        <v>1</v>
      </c>
      <c r="M239" s="34">
        <f t="shared" ref="M239:M240" si="37">J239/H239</f>
        <v>1</v>
      </c>
      <c r="N239" s="34">
        <f t="shared" si="22"/>
        <v>1</v>
      </c>
    </row>
    <row r="240" spans="1:14" x14ac:dyDescent="0.2">
      <c r="A240" s="35" t="s">
        <v>431</v>
      </c>
      <c r="B240" s="29" t="s">
        <v>403</v>
      </c>
      <c r="C240" s="37" t="s">
        <v>432</v>
      </c>
      <c r="D240" s="38" t="s">
        <v>44</v>
      </c>
      <c r="E240" s="31">
        <v>50000</v>
      </c>
      <c r="F240" s="31">
        <v>50000</v>
      </c>
      <c r="G240" s="32">
        <v>49842.23</v>
      </c>
      <c r="H240" s="61">
        <v>1</v>
      </c>
      <c r="I240" s="61">
        <v>1</v>
      </c>
      <c r="J240" s="61">
        <v>1</v>
      </c>
      <c r="K240" s="34">
        <f t="shared" si="19"/>
        <v>0.99684460000000008</v>
      </c>
      <c r="L240" s="34">
        <f t="shared" si="20"/>
        <v>0.99684460000000008</v>
      </c>
      <c r="M240" s="34">
        <f t="shared" si="37"/>
        <v>1</v>
      </c>
      <c r="N240" s="34">
        <f t="shared" si="22"/>
        <v>1</v>
      </c>
    </row>
    <row r="241" spans="1:14" x14ac:dyDescent="0.2">
      <c r="A241" s="35" t="s">
        <v>433</v>
      </c>
      <c r="B241" s="29" t="s">
        <v>46</v>
      </c>
      <c r="C241" s="37" t="s">
        <v>434</v>
      </c>
      <c r="D241" s="38" t="s">
        <v>44</v>
      </c>
      <c r="E241" s="31">
        <v>375000</v>
      </c>
      <c r="F241" s="31">
        <v>375000</v>
      </c>
      <c r="G241" s="32">
        <v>307232.96000000002</v>
      </c>
      <c r="H241" s="61">
        <v>234.38</v>
      </c>
      <c r="I241" s="61">
        <v>234.38</v>
      </c>
      <c r="J241" s="61">
        <v>234.38</v>
      </c>
      <c r="K241" s="34">
        <f>G241/E241</f>
        <v>0.81928789333333341</v>
      </c>
      <c r="L241" s="34">
        <f>G241/F241</f>
        <v>0.81928789333333341</v>
      </c>
      <c r="M241" s="34">
        <f>J241/H241</f>
        <v>1</v>
      </c>
      <c r="N241" s="34">
        <f>J241/I241</f>
        <v>1</v>
      </c>
    </row>
    <row r="242" spans="1:14" x14ac:dyDescent="0.2">
      <c r="A242" s="35" t="s">
        <v>435</v>
      </c>
      <c r="B242" s="29" t="s">
        <v>46</v>
      </c>
      <c r="C242" s="37" t="s">
        <v>436</v>
      </c>
      <c r="D242" s="38" t="s">
        <v>44</v>
      </c>
      <c r="E242" s="31">
        <v>300000</v>
      </c>
      <c r="F242" s="31">
        <v>300000</v>
      </c>
      <c r="G242" s="32">
        <v>225544.6</v>
      </c>
      <c r="H242" s="61">
        <v>187.5</v>
      </c>
      <c r="I242" s="61">
        <v>187.5</v>
      </c>
      <c r="J242" s="61">
        <v>187.5</v>
      </c>
      <c r="K242" s="34">
        <f>G242/E242</f>
        <v>0.75181533333333339</v>
      </c>
      <c r="L242" s="34">
        <f>G242/F242</f>
        <v>0.75181533333333339</v>
      </c>
      <c r="M242" s="34">
        <f>J242/H242</f>
        <v>1</v>
      </c>
      <c r="N242" s="34">
        <f>J242/I242</f>
        <v>1</v>
      </c>
    </row>
    <row r="243" spans="1:14" x14ac:dyDescent="0.2">
      <c r="A243" s="35" t="s">
        <v>437</v>
      </c>
      <c r="B243" s="29" t="s">
        <v>75</v>
      </c>
      <c r="C243" s="37" t="s">
        <v>438</v>
      </c>
      <c r="D243" s="38" t="s">
        <v>44</v>
      </c>
      <c r="E243" s="31">
        <v>627266.16</v>
      </c>
      <c r="F243" s="31">
        <v>627266.16</v>
      </c>
      <c r="G243" s="32">
        <v>538432.54</v>
      </c>
      <c r="H243" s="33">
        <v>1</v>
      </c>
      <c r="I243" s="33">
        <v>1</v>
      </c>
      <c r="J243" s="33">
        <v>0</v>
      </c>
      <c r="K243" s="34">
        <f>G243/E243</f>
        <v>0.85837970280430875</v>
      </c>
      <c r="L243" s="34">
        <f>G243/F243</f>
        <v>0.85837970280430875</v>
      </c>
      <c r="M243" s="34">
        <f>J243/H243</f>
        <v>0</v>
      </c>
      <c r="N243" s="34">
        <f>J243/I243</f>
        <v>0</v>
      </c>
    </row>
    <row r="244" spans="1:14" x14ac:dyDescent="0.2">
      <c r="A244" s="35" t="s">
        <v>439</v>
      </c>
      <c r="B244" s="29" t="s">
        <v>75</v>
      </c>
      <c r="C244" s="37" t="s">
        <v>440</v>
      </c>
      <c r="D244" s="38" t="s">
        <v>44</v>
      </c>
      <c r="E244" s="31">
        <v>539112.88</v>
      </c>
      <c r="F244" s="31">
        <v>539112.88</v>
      </c>
      <c r="G244" s="32">
        <v>485054.6</v>
      </c>
      <c r="H244" s="33">
        <v>1</v>
      </c>
      <c r="I244" s="33">
        <v>1</v>
      </c>
      <c r="J244" s="33">
        <v>0</v>
      </c>
      <c r="K244" s="34">
        <f>G244/E244</f>
        <v>0.89972734467037774</v>
      </c>
      <c r="L244" s="34">
        <f>G244/F244</f>
        <v>0.89972734467037774</v>
      </c>
      <c r="M244" s="34">
        <f>J244/H244</f>
        <v>0</v>
      </c>
      <c r="N244" s="34">
        <f>J244/I244</f>
        <v>0</v>
      </c>
    </row>
    <row r="245" spans="1:14" x14ac:dyDescent="0.2">
      <c r="A245" s="55" t="s">
        <v>441</v>
      </c>
      <c r="B245" s="56" t="s">
        <v>125</v>
      </c>
      <c r="C245" s="35" t="s">
        <v>442</v>
      </c>
      <c r="D245" s="30" t="s">
        <v>48</v>
      </c>
      <c r="E245" s="31">
        <v>671000</v>
      </c>
      <c r="F245" s="31">
        <v>671000</v>
      </c>
      <c r="G245" s="32">
        <v>0</v>
      </c>
      <c r="H245" s="33">
        <v>1</v>
      </c>
      <c r="I245" s="33">
        <v>1</v>
      </c>
      <c r="J245" s="33">
        <v>0</v>
      </c>
      <c r="K245" s="34">
        <f t="shared" ref="K245" si="38">G245/E245</f>
        <v>0</v>
      </c>
      <c r="L245" s="34">
        <f t="shared" ref="L245" si="39">G245/F245</f>
        <v>0</v>
      </c>
      <c r="M245" s="34">
        <f t="shared" ref="M245" si="40">J245/H245</f>
        <v>0</v>
      </c>
      <c r="N245" s="34">
        <f t="shared" ref="N245" si="41">J245/I245</f>
        <v>0</v>
      </c>
    </row>
    <row r="246" spans="1:14" x14ac:dyDescent="0.2">
      <c r="A246" s="35" t="s">
        <v>443</v>
      </c>
      <c r="B246" s="29"/>
      <c r="C246" s="37" t="s">
        <v>444</v>
      </c>
      <c r="D246" s="38" t="s">
        <v>44</v>
      </c>
      <c r="E246" s="31">
        <v>240000</v>
      </c>
      <c r="F246" s="31">
        <v>284763.03000000003</v>
      </c>
      <c r="G246" s="32">
        <v>284763.03000000003</v>
      </c>
      <c r="H246" s="33">
        <v>297</v>
      </c>
      <c r="I246" s="33">
        <v>297</v>
      </c>
      <c r="J246" s="33">
        <v>297</v>
      </c>
      <c r="K246" s="34">
        <f>G246/E246</f>
        <v>1.1865126250000002</v>
      </c>
      <c r="L246" s="34">
        <f>G246/F246</f>
        <v>1</v>
      </c>
      <c r="M246" s="34">
        <f>J246/H246</f>
        <v>1</v>
      </c>
      <c r="N246" s="34">
        <f>J246/I246</f>
        <v>1</v>
      </c>
    </row>
    <row r="247" spans="1:14" x14ac:dyDescent="0.2">
      <c r="A247" s="35" t="s">
        <v>445</v>
      </c>
      <c r="B247" s="29"/>
      <c r="C247" s="37" t="s">
        <v>446</v>
      </c>
      <c r="D247" s="38" t="s">
        <v>44</v>
      </c>
      <c r="E247" s="31">
        <v>500625</v>
      </c>
      <c r="F247" s="31">
        <v>357855.51</v>
      </c>
      <c r="G247" s="69">
        <v>317053.96999999997</v>
      </c>
      <c r="H247" s="33">
        <v>227.56</v>
      </c>
      <c r="I247" s="33">
        <v>227.56</v>
      </c>
      <c r="J247" s="33">
        <v>227.56</v>
      </c>
      <c r="K247" s="34">
        <f>G247/E247</f>
        <v>0.63331629463171035</v>
      </c>
      <c r="L247" s="34">
        <f>G247/F247</f>
        <v>0.88598320031456257</v>
      </c>
      <c r="M247" s="34">
        <f>J247/H247</f>
        <v>1</v>
      </c>
      <c r="N247" s="34">
        <f>J247/I247</f>
        <v>1</v>
      </c>
    </row>
    <row r="248" spans="1:14" x14ac:dyDescent="0.2">
      <c r="A248" s="55" t="s">
        <v>447</v>
      </c>
      <c r="B248" s="36" t="s">
        <v>125</v>
      </c>
      <c r="C248" s="35" t="s">
        <v>448</v>
      </c>
      <c r="D248" s="30" t="s">
        <v>48</v>
      </c>
      <c r="E248" s="31">
        <v>187500</v>
      </c>
      <c r="F248" s="31">
        <v>187500</v>
      </c>
      <c r="G248" s="32">
        <v>0</v>
      </c>
      <c r="H248" s="33">
        <v>1</v>
      </c>
      <c r="I248" s="33">
        <v>1</v>
      </c>
      <c r="J248" s="33">
        <v>1</v>
      </c>
      <c r="K248" s="34">
        <f t="shared" ref="K248:K249" si="42">G248/E248</f>
        <v>0</v>
      </c>
      <c r="L248" s="34">
        <f t="shared" ref="L248:L249" si="43">G248/F248</f>
        <v>0</v>
      </c>
      <c r="M248" s="34">
        <f t="shared" ref="M248:M249" si="44">J248/H248</f>
        <v>1</v>
      </c>
      <c r="N248" s="34">
        <f t="shared" ref="N248:N249" si="45">J248/I248</f>
        <v>1</v>
      </c>
    </row>
    <row r="249" spans="1:14" x14ac:dyDescent="0.2">
      <c r="A249" s="55" t="s">
        <v>449</v>
      </c>
      <c r="B249" s="36" t="s">
        <v>115</v>
      </c>
      <c r="C249" s="35" t="s">
        <v>450</v>
      </c>
      <c r="D249" s="30" t="s">
        <v>48</v>
      </c>
      <c r="E249" s="31">
        <v>451500</v>
      </c>
      <c r="F249" s="31">
        <v>451500</v>
      </c>
      <c r="G249" s="32">
        <v>0</v>
      </c>
      <c r="H249" s="33">
        <v>205.23</v>
      </c>
      <c r="I249" s="33">
        <v>205.23</v>
      </c>
      <c r="J249" s="33">
        <v>0</v>
      </c>
      <c r="K249" s="34">
        <f t="shared" si="42"/>
        <v>0</v>
      </c>
      <c r="L249" s="34">
        <f t="shared" si="43"/>
        <v>0</v>
      </c>
      <c r="M249" s="34">
        <f t="shared" si="44"/>
        <v>0</v>
      </c>
      <c r="N249" s="34">
        <f t="shared" si="45"/>
        <v>0</v>
      </c>
    </row>
    <row r="250" spans="1:14" x14ac:dyDescent="0.2">
      <c r="A250" s="35" t="s">
        <v>451</v>
      </c>
      <c r="B250" s="29" t="s">
        <v>70</v>
      </c>
      <c r="C250" s="37" t="s">
        <v>452</v>
      </c>
      <c r="D250" s="38" t="s">
        <v>44</v>
      </c>
      <c r="E250" s="31">
        <v>600000</v>
      </c>
      <c r="F250" s="31">
        <v>600000</v>
      </c>
      <c r="G250" s="32">
        <v>545812.87</v>
      </c>
      <c r="H250" s="33">
        <v>1</v>
      </c>
      <c r="I250" s="33">
        <v>1</v>
      </c>
      <c r="J250" s="33">
        <v>1</v>
      </c>
      <c r="K250" s="34">
        <f>G250/E250</f>
        <v>0.90968811666666671</v>
      </c>
      <c r="L250" s="34">
        <f>G250/F250</f>
        <v>0.90968811666666671</v>
      </c>
      <c r="M250" s="34">
        <f>J250/H250</f>
        <v>1</v>
      </c>
      <c r="N250" s="34">
        <f>J250/I250</f>
        <v>1</v>
      </c>
    </row>
    <row r="251" spans="1:14" x14ac:dyDescent="0.2">
      <c r="A251" s="35" t="s">
        <v>453</v>
      </c>
      <c r="B251" s="29"/>
      <c r="C251" s="37" t="s">
        <v>454</v>
      </c>
      <c r="D251" s="38" t="s">
        <v>44</v>
      </c>
      <c r="E251" s="31">
        <v>2140476</v>
      </c>
      <c r="F251" s="31">
        <v>2140476</v>
      </c>
      <c r="G251" s="32">
        <v>0</v>
      </c>
      <c r="H251" s="33">
        <v>192.5</v>
      </c>
      <c r="I251" s="33">
        <v>192.5</v>
      </c>
      <c r="J251" s="33">
        <v>0</v>
      </c>
      <c r="K251" s="34">
        <f>G251/E251</f>
        <v>0</v>
      </c>
      <c r="L251" s="34">
        <f>G251/F251</f>
        <v>0</v>
      </c>
      <c r="M251" s="34">
        <f>J251/H251</f>
        <v>0</v>
      </c>
      <c r="N251" s="34">
        <f>J251/I251</f>
        <v>0</v>
      </c>
    </row>
    <row r="252" spans="1:14" x14ac:dyDescent="0.2">
      <c r="A252" s="55" t="s">
        <v>455</v>
      </c>
      <c r="B252" s="36" t="s">
        <v>53</v>
      </c>
      <c r="C252" s="35" t="s">
        <v>456</v>
      </c>
      <c r="D252" s="30" t="s">
        <v>48</v>
      </c>
      <c r="E252" s="31">
        <v>150000</v>
      </c>
      <c r="F252" s="31">
        <v>150000</v>
      </c>
      <c r="G252" s="32">
        <v>0</v>
      </c>
      <c r="H252" s="33">
        <v>130</v>
      </c>
      <c r="I252" s="33">
        <v>130</v>
      </c>
      <c r="J252" s="33">
        <v>0</v>
      </c>
      <c r="K252" s="34">
        <f t="shared" ref="K252:K254" si="46">G252/E252</f>
        <v>0</v>
      </c>
      <c r="L252" s="34">
        <f t="shared" ref="L252:L254" si="47">G252/F252</f>
        <v>0</v>
      </c>
      <c r="M252" s="34">
        <f t="shared" ref="M252:M254" si="48">J252/H252</f>
        <v>0</v>
      </c>
      <c r="N252" s="34">
        <f t="shared" ref="N252:N254" si="49">J252/I252</f>
        <v>0</v>
      </c>
    </row>
    <row r="253" spans="1:14" x14ac:dyDescent="0.2">
      <c r="A253" s="55" t="s">
        <v>457</v>
      </c>
      <c r="B253" s="36" t="s">
        <v>53</v>
      </c>
      <c r="C253" s="35" t="s">
        <v>458</v>
      </c>
      <c r="D253" s="30" t="s">
        <v>48</v>
      </c>
      <c r="E253" s="31">
        <v>100000</v>
      </c>
      <c r="F253" s="31">
        <v>100000</v>
      </c>
      <c r="G253" s="32">
        <v>0</v>
      </c>
      <c r="H253" s="33">
        <v>130</v>
      </c>
      <c r="I253" s="33">
        <v>130</v>
      </c>
      <c r="J253" s="33">
        <v>0</v>
      </c>
      <c r="K253" s="34">
        <f t="shared" si="46"/>
        <v>0</v>
      </c>
      <c r="L253" s="34">
        <f t="shared" si="47"/>
        <v>0</v>
      </c>
      <c r="M253" s="34">
        <f t="shared" si="48"/>
        <v>0</v>
      </c>
      <c r="N253" s="34">
        <f t="shared" si="49"/>
        <v>0</v>
      </c>
    </row>
    <row r="254" spans="1:14" x14ac:dyDescent="0.2">
      <c r="A254" s="55" t="s">
        <v>459</v>
      </c>
      <c r="B254" s="36" t="s">
        <v>53</v>
      </c>
      <c r="C254" s="35" t="s">
        <v>361</v>
      </c>
      <c r="D254" s="30" t="s">
        <v>48</v>
      </c>
      <c r="E254" s="31">
        <v>400000</v>
      </c>
      <c r="F254" s="31">
        <v>400000</v>
      </c>
      <c r="G254" s="32">
        <v>0</v>
      </c>
      <c r="H254" s="33">
        <v>230</v>
      </c>
      <c r="I254" s="33">
        <v>230</v>
      </c>
      <c r="J254" s="33">
        <v>0</v>
      </c>
      <c r="K254" s="34">
        <f t="shared" si="46"/>
        <v>0</v>
      </c>
      <c r="L254" s="34">
        <f t="shared" si="47"/>
        <v>0</v>
      </c>
      <c r="M254" s="34">
        <f t="shared" si="48"/>
        <v>0</v>
      </c>
      <c r="N254" s="34">
        <f t="shared" si="49"/>
        <v>0</v>
      </c>
    </row>
    <row r="255" spans="1:14" x14ac:dyDescent="0.2">
      <c r="A255" s="35" t="s">
        <v>460</v>
      </c>
      <c r="B255" s="29" t="s">
        <v>53</v>
      </c>
      <c r="C255" s="37" t="s">
        <v>461</v>
      </c>
      <c r="D255" s="38" t="s">
        <v>44</v>
      </c>
      <c r="E255" s="31">
        <v>3187088.5</v>
      </c>
      <c r="F255" s="31">
        <v>489015.36</v>
      </c>
      <c r="G255" s="32">
        <v>489015.36</v>
      </c>
      <c r="H255" s="33">
        <v>1</v>
      </c>
      <c r="I255" s="33">
        <v>1</v>
      </c>
      <c r="J255" s="33">
        <v>0</v>
      </c>
      <c r="K255" s="34">
        <f>G255/E255</f>
        <v>0.1534363918667461</v>
      </c>
      <c r="L255" s="34">
        <f>G255/F255</f>
        <v>1</v>
      </c>
      <c r="M255" s="34">
        <f>J255/H255</f>
        <v>0</v>
      </c>
      <c r="N255" s="34">
        <f>J255/I255</f>
        <v>0</v>
      </c>
    </row>
    <row r="256" spans="1:14" x14ac:dyDescent="0.2">
      <c r="A256" s="55" t="s">
        <v>462</v>
      </c>
      <c r="B256" s="36" t="s">
        <v>53</v>
      </c>
      <c r="C256" s="35" t="s">
        <v>463</v>
      </c>
      <c r="D256" s="30" t="s">
        <v>48</v>
      </c>
      <c r="E256" s="31">
        <v>350745</v>
      </c>
      <c r="F256" s="31">
        <v>350745</v>
      </c>
      <c r="G256" s="32">
        <v>0</v>
      </c>
      <c r="H256" s="33">
        <v>1</v>
      </c>
      <c r="I256" s="33">
        <v>1</v>
      </c>
      <c r="J256" s="33">
        <v>1</v>
      </c>
      <c r="K256" s="34">
        <f t="shared" ref="K256:K260" si="50">G256/E256</f>
        <v>0</v>
      </c>
      <c r="L256" s="34">
        <f t="shared" ref="L256:L260" si="51">G256/F256</f>
        <v>0</v>
      </c>
      <c r="M256" s="34">
        <f t="shared" ref="M256:M260" si="52">J256/H256</f>
        <v>1</v>
      </c>
      <c r="N256" s="34">
        <f t="shared" ref="N256:N260" si="53">J256/I256</f>
        <v>1</v>
      </c>
    </row>
    <row r="257" spans="1:14" x14ac:dyDescent="0.2">
      <c r="A257" s="55" t="s">
        <v>464</v>
      </c>
      <c r="B257" s="36" t="s">
        <v>53</v>
      </c>
      <c r="C257" s="35" t="s">
        <v>465</v>
      </c>
      <c r="D257" s="30" t="s">
        <v>48</v>
      </c>
      <c r="E257" s="31">
        <v>434970.36</v>
      </c>
      <c r="F257" s="31">
        <v>434970.36</v>
      </c>
      <c r="G257" s="32">
        <v>0</v>
      </c>
      <c r="H257" s="33">
        <v>197.71</v>
      </c>
      <c r="I257" s="33">
        <v>197.71</v>
      </c>
      <c r="J257" s="33">
        <v>0</v>
      </c>
      <c r="K257" s="34">
        <f t="shared" si="50"/>
        <v>0</v>
      </c>
      <c r="L257" s="34">
        <f t="shared" si="51"/>
        <v>0</v>
      </c>
      <c r="M257" s="34">
        <f t="shared" si="52"/>
        <v>0</v>
      </c>
      <c r="N257" s="34">
        <f t="shared" si="53"/>
        <v>0</v>
      </c>
    </row>
    <row r="258" spans="1:14" x14ac:dyDescent="0.2">
      <c r="A258" s="55" t="s">
        <v>466</v>
      </c>
      <c r="B258" s="36" t="s">
        <v>53</v>
      </c>
      <c r="C258" s="35" t="s">
        <v>467</v>
      </c>
      <c r="D258" s="30" t="s">
        <v>48</v>
      </c>
      <c r="E258" s="31">
        <v>525000</v>
      </c>
      <c r="F258" s="31">
        <v>525000</v>
      </c>
      <c r="G258" s="32">
        <v>0</v>
      </c>
      <c r="H258" s="33">
        <v>95.45</v>
      </c>
      <c r="I258" s="33">
        <v>95.45</v>
      </c>
      <c r="J258" s="33">
        <v>0</v>
      </c>
      <c r="K258" s="34">
        <f t="shared" si="50"/>
        <v>0</v>
      </c>
      <c r="L258" s="34">
        <f t="shared" si="51"/>
        <v>0</v>
      </c>
      <c r="M258" s="34">
        <f t="shared" si="52"/>
        <v>0</v>
      </c>
      <c r="N258" s="34">
        <f t="shared" si="53"/>
        <v>0</v>
      </c>
    </row>
    <row r="259" spans="1:14" x14ac:dyDescent="0.2">
      <c r="A259" s="35" t="s">
        <v>468</v>
      </c>
      <c r="B259" s="36" t="s">
        <v>327</v>
      </c>
      <c r="C259" s="35" t="s">
        <v>469</v>
      </c>
      <c r="D259" s="30" t="s">
        <v>48</v>
      </c>
      <c r="E259" s="31">
        <v>786032</v>
      </c>
      <c r="F259" s="31">
        <v>786032</v>
      </c>
      <c r="G259" s="32">
        <v>0</v>
      </c>
      <c r="H259" s="33">
        <v>16</v>
      </c>
      <c r="I259" s="33">
        <v>16</v>
      </c>
      <c r="J259" s="33">
        <v>0</v>
      </c>
      <c r="K259" s="34">
        <f t="shared" si="50"/>
        <v>0</v>
      </c>
      <c r="L259" s="34">
        <f t="shared" si="51"/>
        <v>0</v>
      </c>
      <c r="M259" s="34">
        <f t="shared" si="52"/>
        <v>0</v>
      </c>
      <c r="N259" s="34">
        <f t="shared" si="53"/>
        <v>0</v>
      </c>
    </row>
    <row r="260" spans="1:14" x14ac:dyDescent="0.2">
      <c r="A260" s="55" t="s">
        <v>470</v>
      </c>
      <c r="B260" s="36" t="s">
        <v>46</v>
      </c>
      <c r="C260" s="35" t="s">
        <v>471</v>
      </c>
      <c r="D260" s="30" t="s">
        <v>48</v>
      </c>
      <c r="E260" s="31">
        <v>240000</v>
      </c>
      <c r="F260" s="31">
        <v>240000</v>
      </c>
      <c r="G260" s="32">
        <v>0</v>
      </c>
      <c r="H260" s="33">
        <v>150</v>
      </c>
      <c r="I260" s="33">
        <v>150</v>
      </c>
      <c r="J260" s="33">
        <v>0</v>
      </c>
      <c r="K260" s="34">
        <f t="shared" si="50"/>
        <v>0</v>
      </c>
      <c r="L260" s="34">
        <f t="shared" si="51"/>
        <v>0</v>
      </c>
      <c r="M260" s="34">
        <f t="shared" si="52"/>
        <v>0</v>
      </c>
      <c r="N260" s="34">
        <f t="shared" si="53"/>
        <v>0</v>
      </c>
    </row>
    <row r="261" spans="1:14" x14ac:dyDescent="0.2">
      <c r="A261" s="35" t="s">
        <v>472</v>
      </c>
      <c r="B261" s="29" t="s">
        <v>403</v>
      </c>
      <c r="C261" s="37" t="s">
        <v>473</v>
      </c>
      <c r="D261" s="38" t="s">
        <v>44</v>
      </c>
      <c r="E261" s="31">
        <v>250000</v>
      </c>
      <c r="F261" s="31">
        <v>250000</v>
      </c>
      <c r="G261" s="32">
        <v>250000</v>
      </c>
      <c r="H261" s="33">
        <v>1</v>
      </c>
      <c r="I261" s="33">
        <v>1</v>
      </c>
      <c r="J261" s="33">
        <v>0</v>
      </c>
      <c r="K261" s="34">
        <f>G261/E261</f>
        <v>1</v>
      </c>
      <c r="L261" s="34">
        <f>G261/F261</f>
        <v>1</v>
      </c>
      <c r="M261" s="34">
        <f>J261/H261</f>
        <v>0</v>
      </c>
      <c r="N261" s="34">
        <f>J261/I261</f>
        <v>0</v>
      </c>
    </row>
    <row r="262" spans="1:14" x14ac:dyDescent="0.2">
      <c r="A262" s="55" t="s">
        <v>474</v>
      </c>
      <c r="B262" s="36" t="s">
        <v>53</v>
      </c>
      <c r="C262" s="35" t="s">
        <v>352</v>
      </c>
      <c r="D262" s="30" t="s">
        <v>48</v>
      </c>
      <c r="E262" s="31">
        <v>120000</v>
      </c>
      <c r="F262" s="31">
        <v>120000</v>
      </c>
      <c r="G262" s="32">
        <v>0</v>
      </c>
      <c r="H262" s="33">
        <v>120</v>
      </c>
      <c r="I262" s="33">
        <v>120</v>
      </c>
      <c r="J262" s="33">
        <v>0</v>
      </c>
      <c r="K262" s="34">
        <f t="shared" ref="K262:K325" si="54">G262/E262</f>
        <v>0</v>
      </c>
      <c r="L262" s="34">
        <f t="shared" ref="L262:L325" si="55">G262/F262</f>
        <v>0</v>
      </c>
      <c r="M262" s="34">
        <f t="shared" ref="M262:M325" si="56">J262/H262</f>
        <v>0</v>
      </c>
      <c r="N262" s="34">
        <f t="shared" ref="N262:N325" si="57">J262/I262</f>
        <v>0</v>
      </c>
    </row>
    <row r="263" spans="1:14" x14ac:dyDescent="0.2">
      <c r="A263" s="55" t="s">
        <v>475</v>
      </c>
      <c r="B263" s="36" t="s">
        <v>46</v>
      </c>
      <c r="C263" s="35" t="s">
        <v>476</v>
      </c>
      <c r="D263" s="30" t="s">
        <v>48</v>
      </c>
      <c r="E263" s="31">
        <v>359820.11</v>
      </c>
      <c r="F263" s="31">
        <v>359820.11</v>
      </c>
      <c r="G263" s="32">
        <v>0</v>
      </c>
      <c r="H263" s="33">
        <v>224.89</v>
      </c>
      <c r="I263" s="33">
        <v>224.89</v>
      </c>
      <c r="J263" s="33">
        <v>0</v>
      </c>
      <c r="K263" s="34">
        <f t="shared" si="54"/>
        <v>0</v>
      </c>
      <c r="L263" s="34">
        <f t="shared" si="55"/>
        <v>0</v>
      </c>
      <c r="M263" s="34">
        <f t="shared" si="56"/>
        <v>0</v>
      </c>
      <c r="N263" s="34">
        <f t="shared" si="57"/>
        <v>0</v>
      </c>
    </row>
    <row r="264" spans="1:14" x14ac:dyDescent="0.2">
      <c r="A264" s="55" t="s">
        <v>477</v>
      </c>
      <c r="B264" s="36" t="s">
        <v>53</v>
      </c>
      <c r="C264" s="35" t="s">
        <v>478</v>
      </c>
      <c r="D264" s="30" t="s">
        <v>48</v>
      </c>
      <c r="E264" s="31">
        <v>31547.599999999999</v>
      </c>
      <c r="F264" s="31">
        <v>31547.599999999999</v>
      </c>
      <c r="G264" s="32">
        <v>0</v>
      </c>
      <c r="H264" s="33">
        <v>142.54</v>
      </c>
      <c r="I264" s="33">
        <v>142.54</v>
      </c>
      <c r="J264" s="33">
        <v>0</v>
      </c>
      <c r="K264" s="34">
        <f t="shared" si="54"/>
        <v>0</v>
      </c>
      <c r="L264" s="34">
        <f t="shared" si="55"/>
        <v>0</v>
      </c>
      <c r="M264" s="34">
        <f t="shared" si="56"/>
        <v>0</v>
      </c>
      <c r="N264" s="34">
        <f t="shared" si="57"/>
        <v>0</v>
      </c>
    </row>
    <row r="265" spans="1:14" x14ac:dyDescent="0.2">
      <c r="A265" s="55" t="s">
        <v>479</v>
      </c>
      <c r="B265" s="36" t="s">
        <v>53</v>
      </c>
      <c r="C265" s="35" t="s">
        <v>480</v>
      </c>
      <c r="D265" s="30" t="s">
        <v>48</v>
      </c>
      <c r="E265" s="31">
        <v>49183.76</v>
      </c>
      <c r="F265" s="31">
        <v>49183.76</v>
      </c>
      <c r="G265" s="32">
        <v>0</v>
      </c>
      <c r="H265" s="33">
        <v>221.35</v>
      </c>
      <c r="I265" s="33">
        <v>221.35</v>
      </c>
      <c r="J265" s="33">
        <v>0</v>
      </c>
      <c r="K265" s="34">
        <f t="shared" si="54"/>
        <v>0</v>
      </c>
      <c r="L265" s="34">
        <f t="shared" si="55"/>
        <v>0</v>
      </c>
      <c r="M265" s="34">
        <f t="shared" si="56"/>
        <v>0</v>
      </c>
      <c r="N265" s="34">
        <f t="shared" si="57"/>
        <v>0</v>
      </c>
    </row>
    <row r="266" spans="1:14" x14ac:dyDescent="0.2">
      <c r="A266" s="35" t="s">
        <v>481</v>
      </c>
      <c r="B266" s="36" t="s">
        <v>46</v>
      </c>
      <c r="C266" s="35" t="s">
        <v>482</v>
      </c>
      <c r="D266" s="30" t="s">
        <v>48</v>
      </c>
      <c r="E266" s="31">
        <v>355000</v>
      </c>
      <c r="F266" s="31">
        <v>355000</v>
      </c>
      <c r="G266" s="32">
        <v>0</v>
      </c>
      <c r="H266" s="33">
        <v>221.88</v>
      </c>
      <c r="I266" s="33">
        <v>221.88</v>
      </c>
      <c r="J266" s="33">
        <v>0</v>
      </c>
      <c r="K266" s="34">
        <f t="shared" si="54"/>
        <v>0</v>
      </c>
      <c r="L266" s="34">
        <f t="shared" si="55"/>
        <v>0</v>
      </c>
      <c r="M266" s="34">
        <f t="shared" si="56"/>
        <v>0</v>
      </c>
      <c r="N266" s="34">
        <f t="shared" si="57"/>
        <v>0</v>
      </c>
    </row>
    <row r="267" spans="1:14" x14ac:dyDescent="0.2">
      <c r="A267" s="35" t="s">
        <v>483</v>
      </c>
      <c r="B267" s="36" t="s">
        <v>46</v>
      </c>
      <c r="C267" s="35" t="s">
        <v>484</v>
      </c>
      <c r="D267" s="30" t="s">
        <v>48</v>
      </c>
      <c r="E267" s="31">
        <v>420000</v>
      </c>
      <c r="F267" s="31">
        <v>420000</v>
      </c>
      <c r="G267" s="32">
        <v>0</v>
      </c>
      <c r="H267" s="33">
        <v>262.5</v>
      </c>
      <c r="I267" s="33">
        <v>262.5</v>
      </c>
      <c r="J267" s="33">
        <v>0</v>
      </c>
      <c r="K267" s="34">
        <f t="shared" si="54"/>
        <v>0</v>
      </c>
      <c r="L267" s="34">
        <f t="shared" si="55"/>
        <v>0</v>
      </c>
      <c r="M267" s="34">
        <f t="shared" si="56"/>
        <v>0</v>
      </c>
      <c r="N267" s="34">
        <f t="shared" si="57"/>
        <v>0</v>
      </c>
    </row>
    <row r="268" spans="1:14" x14ac:dyDescent="0.2">
      <c r="A268" s="55" t="s">
        <v>485</v>
      </c>
      <c r="B268" s="36" t="s">
        <v>53</v>
      </c>
      <c r="C268" s="35" t="s">
        <v>486</v>
      </c>
      <c r="D268" s="30" t="s">
        <v>48</v>
      </c>
      <c r="E268" s="31">
        <v>140228.68</v>
      </c>
      <c r="F268" s="31">
        <v>140228.68</v>
      </c>
      <c r="G268" s="32">
        <v>0</v>
      </c>
      <c r="H268" s="33">
        <v>140.22999999999999</v>
      </c>
      <c r="I268" s="33">
        <v>140.22999999999999</v>
      </c>
      <c r="J268" s="33">
        <v>0</v>
      </c>
      <c r="K268" s="34">
        <f t="shared" si="54"/>
        <v>0</v>
      </c>
      <c r="L268" s="34">
        <f t="shared" si="55"/>
        <v>0</v>
      </c>
      <c r="M268" s="34">
        <f t="shared" si="56"/>
        <v>0</v>
      </c>
      <c r="N268" s="34">
        <f t="shared" si="57"/>
        <v>0</v>
      </c>
    </row>
    <row r="269" spans="1:14" x14ac:dyDescent="0.2">
      <c r="A269" s="55" t="s">
        <v>487</v>
      </c>
      <c r="B269" s="36" t="s">
        <v>488</v>
      </c>
      <c r="C269" s="35" t="s">
        <v>489</v>
      </c>
      <c r="D269" s="30" t="s">
        <v>48</v>
      </c>
      <c r="E269" s="31">
        <v>160000</v>
      </c>
      <c r="F269" s="31">
        <v>160000</v>
      </c>
      <c r="G269" s="32">
        <v>0</v>
      </c>
      <c r="H269" s="33">
        <v>1</v>
      </c>
      <c r="I269" s="33">
        <v>1</v>
      </c>
      <c r="J269" s="33">
        <v>1</v>
      </c>
      <c r="K269" s="34">
        <f t="shared" si="54"/>
        <v>0</v>
      </c>
      <c r="L269" s="34">
        <f t="shared" si="55"/>
        <v>0</v>
      </c>
      <c r="M269" s="34">
        <f t="shared" si="56"/>
        <v>1</v>
      </c>
      <c r="N269" s="34">
        <f t="shared" si="57"/>
        <v>1</v>
      </c>
    </row>
    <row r="270" spans="1:14" x14ac:dyDescent="0.2">
      <c r="A270" s="55" t="s">
        <v>490</v>
      </c>
      <c r="B270" s="36" t="s">
        <v>53</v>
      </c>
      <c r="C270" s="35" t="s">
        <v>491</v>
      </c>
      <c r="D270" s="30" t="s">
        <v>48</v>
      </c>
      <c r="E270" s="31">
        <v>130000</v>
      </c>
      <c r="F270" s="31">
        <v>130000</v>
      </c>
      <c r="G270" s="32">
        <v>0</v>
      </c>
      <c r="H270" s="33">
        <v>130</v>
      </c>
      <c r="I270" s="33">
        <v>130</v>
      </c>
      <c r="J270" s="33">
        <v>0</v>
      </c>
      <c r="K270" s="34">
        <f t="shared" si="54"/>
        <v>0</v>
      </c>
      <c r="L270" s="34">
        <f t="shared" si="55"/>
        <v>0</v>
      </c>
      <c r="M270" s="34">
        <f t="shared" si="56"/>
        <v>0</v>
      </c>
      <c r="N270" s="34">
        <f t="shared" si="57"/>
        <v>0</v>
      </c>
    </row>
    <row r="271" spans="1:14" x14ac:dyDescent="0.2">
      <c r="A271" s="55" t="s">
        <v>492</v>
      </c>
      <c r="B271" s="36" t="s">
        <v>115</v>
      </c>
      <c r="C271" s="35" t="s">
        <v>493</v>
      </c>
      <c r="D271" s="30" t="s">
        <v>48</v>
      </c>
      <c r="E271" s="31">
        <v>594000</v>
      </c>
      <c r="F271" s="31">
        <v>594000</v>
      </c>
      <c r="G271" s="32">
        <v>0</v>
      </c>
      <c r="H271" s="33">
        <v>270</v>
      </c>
      <c r="I271" s="33">
        <v>270</v>
      </c>
      <c r="J271" s="33">
        <v>0</v>
      </c>
      <c r="K271" s="34">
        <f t="shared" si="54"/>
        <v>0</v>
      </c>
      <c r="L271" s="34">
        <f t="shared" si="55"/>
        <v>0</v>
      </c>
      <c r="M271" s="34">
        <f t="shared" si="56"/>
        <v>0</v>
      </c>
      <c r="N271" s="34">
        <f t="shared" si="57"/>
        <v>0</v>
      </c>
    </row>
    <row r="272" spans="1:14" x14ac:dyDescent="0.2">
      <c r="A272" s="55" t="s">
        <v>494</v>
      </c>
      <c r="B272" s="36" t="s">
        <v>115</v>
      </c>
      <c r="C272" s="35" t="s">
        <v>495</v>
      </c>
      <c r="D272" s="30" t="s">
        <v>48</v>
      </c>
      <c r="E272" s="31">
        <v>800000</v>
      </c>
      <c r="F272" s="31">
        <v>800000</v>
      </c>
      <c r="G272" s="32">
        <v>0</v>
      </c>
      <c r="H272" s="33">
        <v>363.64</v>
      </c>
      <c r="I272" s="33">
        <v>363.64</v>
      </c>
      <c r="J272" s="33">
        <v>0</v>
      </c>
      <c r="K272" s="34">
        <f t="shared" si="54"/>
        <v>0</v>
      </c>
      <c r="L272" s="34">
        <f t="shared" si="55"/>
        <v>0</v>
      </c>
      <c r="M272" s="34">
        <f t="shared" si="56"/>
        <v>0</v>
      </c>
      <c r="N272" s="34">
        <f t="shared" si="57"/>
        <v>0</v>
      </c>
    </row>
    <row r="273" spans="1:14" x14ac:dyDescent="0.2">
      <c r="A273" s="55" t="s">
        <v>496</v>
      </c>
      <c r="B273" s="36" t="s">
        <v>115</v>
      </c>
      <c r="C273" s="35" t="s">
        <v>383</v>
      </c>
      <c r="D273" s="30" t="s">
        <v>48</v>
      </c>
      <c r="E273" s="31">
        <v>451500</v>
      </c>
      <c r="F273" s="31">
        <v>451500</v>
      </c>
      <c r="G273" s="32">
        <v>0</v>
      </c>
      <c r="H273" s="33">
        <v>205.23</v>
      </c>
      <c r="I273" s="33">
        <v>205.23</v>
      </c>
      <c r="J273" s="33">
        <v>0</v>
      </c>
      <c r="K273" s="34">
        <f t="shared" si="54"/>
        <v>0</v>
      </c>
      <c r="L273" s="34">
        <f t="shared" si="55"/>
        <v>0</v>
      </c>
      <c r="M273" s="34">
        <f t="shared" si="56"/>
        <v>0</v>
      </c>
      <c r="N273" s="34">
        <f t="shared" si="57"/>
        <v>0</v>
      </c>
    </row>
    <row r="274" spans="1:14" x14ac:dyDescent="0.2">
      <c r="A274" s="55" t="s">
        <v>497</v>
      </c>
      <c r="B274" s="36" t="s">
        <v>115</v>
      </c>
      <c r="C274" s="35" t="s">
        <v>388</v>
      </c>
      <c r="D274" s="30" t="s">
        <v>48</v>
      </c>
      <c r="E274" s="31">
        <v>420000</v>
      </c>
      <c r="F274" s="31">
        <v>420000</v>
      </c>
      <c r="G274" s="32">
        <v>0</v>
      </c>
      <c r="H274" s="33">
        <v>190.91</v>
      </c>
      <c r="I274" s="33">
        <v>190.91</v>
      </c>
      <c r="J274" s="33">
        <v>0</v>
      </c>
      <c r="K274" s="34">
        <f t="shared" si="54"/>
        <v>0</v>
      </c>
      <c r="L274" s="34">
        <f t="shared" si="55"/>
        <v>0</v>
      </c>
      <c r="M274" s="34">
        <f t="shared" si="56"/>
        <v>0</v>
      </c>
      <c r="N274" s="34">
        <f t="shared" si="57"/>
        <v>0</v>
      </c>
    </row>
    <row r="275" spans="1:14" x14ac:dyDescent="0.2">
      <c r="A275" s="55" t="s">
        <v>498</v>
      </c>
      <c r="B275" s="36" t="s">
        <v>115</v>
      </c>
      <c r="C275" s="35" t="s">
        <v>499</v>
      </c>
      <c r="D275" s="30" t="s">
        <v>48</v>
      </c>
      <c r="E275" s="31">
        <v>309000</v>
      </c>
      <c r="F275" s="31">
        <v>309000</v>
      </c>
      <c r="G275" s="32">
        <v>0</v>
      </c>
      <c r="H275" s="33">
        <v>206.67</v>
      </c>
      <c r="I275" s="33">
        <v>206.67</v>
      </c>
      <c r="J275" s="33">
        <v>0</v>
      </c>
      <c r="K275" s="34">
        <f t="shared" si="54"/>
        <v>0</v>
      </c>
      <c r="L275" s="34">
        <f t="shared" si="55"/>
        <v>0</v>
      </c>
      <c r="M275" s="34">
        <f t="shared" si="56"/>
        <v>0</v>
      </c>
      <c r="N275" s="34">
        <f t="shared" si="57"/>
        <v>0</v>
      </c>
    </row>
    <row r="276" spans="1:14" x14ac:dyDescent="0.2">
      <c r="A276" s="55" t="s">
        <v>500</v>
      </c>
      <c r="B276" s="36" t="s">
        <v>53</v>
      </c>
      <c r="C276" s="35" t="s">
        <v>369</v>
      </c>
      <c r="D276" s="30" t="s">
        <v>48</v>
      </c>
      <c r="E276" s="31">
        <v>100000</v>
      </c>
      <c r="F276" s="31">
        <v>100000</v>
      </c>
      <c r="G276" s="32">
        <v>0</v>
      </c>
      <c r="H276" s="33">
        <v>100</v>
      </c>
      <c r="I276" s="33">
        <v>100</v>
      </c>
      <c r="J276" s="33">
        <v>0</v>
      </c>
      <c r="K276" s="34">
        <f t="shared" si="54"/>
        <v>0</v>
      </c>
      <c r="L276" s="34">
        <f t="shared" si="55"/>
        <v>0</v>
      </c>
      <c r="M276" s="34">
        <f t="shared" si="56"/>
        <v>0</v>
      </c>
      <c r="N276" s="34">
        <f t="shared" si="57"/>
        <v>0</v>
      </c>
    </row>
    <row r="277" spans="1:14" x14ac:dyDescent="0.2">
      <c r="A277" s="55" t="s">
        <v>501</v>
      </c>
      <c r="B277" s="36" t="s">
        <v>115</v>
      </c>
      <c r="C277" s="35" t="s">
        <v>502</v>
      </c>
      <c r="D277" s="30" t="s">
        <v>48</v>
      </c>
      <c r="E277" s="31">
        <v>312876.71000000002</v>
      </c>
      <c r="F277" s="31">
        <v>312876.71000000002</v>
      </c>
      <c r="G277" s="32">
        <v>0</v>
      </c>
      <c r="H277" s="33">
        <v>142.22</v>
      </c>
      <c r="I277" s="33">
        <v>142.22</v>
      </c>
      <c r="J277" s="33">
        <v>0</v>
      </c>
      <c r="K277" s="34">
        <f t="shared" si="54"/>
        <v>0</v>
      </c>
      <c r="L277" s="34">
        <f t="shared" si="55"/>
        <v>0</v>
      </c>
      <c r="M277" s="34">
        <f t="shared" si="56"/>
        <v>0</v>
      </c>
      <c r="N277" s="34">
        <f t="shared" si="57"/>
        <v>0</v>
      </c>
    </row>
    <row r="278" spans="1:14" x14ac:dyDescent="0.2">
      <c r="A278" s="55" t="s">
        <v>503</v>
      </c>
      <c r="B278" s="36" t="s">
        <v>90</v>
      </c>
      <c r="C278" s="35" t="s">
        <v>504</v>
      </c>
      <c r="D278" s="30" t="s">
        <v>48</v>
      </c>
      <c r="E278" s="31">
        <v>270000</v>
      </c>
      <c r="F278" s="31">
        <v>270000</v>
      </c>
      <c r="G278" s="32">
        <v>0</v>
      </c>
      <c r="H278" s="33">
        <v>1</v>
      </c>
      <c r="I278" s="33">
        <v>1</v>
      </c>
      <c r="J278" s="33">
        <v>0</v>
      </c>
      <c r="K278" s="34">
        <f t="shared" si="54"/>
        <v>0</v>
      </c>
      <c r="L278" s="34">
        <f t="shared" si="55"/>
        <v>0</v>
      </c>
      <c r="M278" s="34">
        <f t="shared" si="56"/>
        <v>0</v>
      </c>
      <c r="N278" s="34">
        <f t="shared" si="57"/>
        <v>0</v>
      </c>
    </row>
    <row r="279" spans="1:14" x14ac:dyDescent="0.2">
      <c r="A279" s="55" t="s">
        <v>505</v>
      </c>
      <c r="B279" s="36" t="s">
        <v>125</v>
      </c>
      <c r="C279" s="35" t="s">
        <v>506</v>
      </c>
      <c r="D279" s="30" t="s">
        <v>48</v>
      </c>
      <c r="E279" s="31">
        <v>420000</v>
      </c>
      <c r="F279" s="31">
        <v>420000</v>
      </c>
      <c r="G279" s="32">
        <v>0</v>
      </c>
      <c r="H279" s="33">
        <v>190.91</v>
      </c>
      <c r="I279" s="33">
        <v>190.91</v>
      </c>
      <c r="J279" s="33">
        <v>0</v>
      </c>
      <c r="K279" s="34">
        <f t="shared" si="54"/>
        <v>0</v>
      </c>
      <c r="L279" s="34">
        <f t="shared" si="55"/>
        <v>0</v>
      </c>
      <c r="M279" s="34">
        <f t="shared" si="56"/>
        <v>0</v>
      </c>
      <c r="N279" s="34">
        <f t="shared" si="57"/>
        <v>0</v>
      </c>
    </row>
    <row r="280" spans="1:14" x14ac:dyDescent="0.2">
      <c r="A280" s="55" t="s">
        <v>507</v>
      </c>
      <c r="B280" s="36" t="s">
        <v>115</v>
      </c>
      <c r="C280" s="35" t="s">
        <v>380</v>
      </c>
      <c r="D280" s="30" t="s">
        <v>48</v>
      </c>
      <c r="E280" s="31">
        <v>734059.18</v>
      </c>
      <c r="F280" s="31">
        <v>734059.18</v>
      </c>
      <c r="G280" s="32">
        <v>0</v>
      </c>
      <c r="H280" s="33">
        <v>333.66</v>
      </c>
      <c r="I280" s="33">
        <v>333.66</v>
      </c>
      <c r="J280" s="33">
        <v>0</v>
      </c>
      <c r="K280" s="34">
        <f t="shared" si="54"/>
        <v>0</v>
      </c>
      <c r="L280" s="34">
        <f t="shared" si="55"/>
        <v>0</v>
      </c>
      <c r="M280" s="34">
        <f t="shared" si="56"/>
        <v>0</v>
      </c>
      <c r="N280" s="34">
        <f t="shared" si="57"/>
        <v>0</v>
      </c>
    </row>
    <row r="281" spans="1:14" x14ac:dyDescent="0.2">
      <c r="A281" s="55" t="s">
        <v>508</v>
      </c>
      <c r="B281" s="36" t="s">
        <v>115</v>
      </c>
      <c r="C281" s="35" t="s">
        <v>379</v>
      </c>
      <c r="D281" s="30" t="s">
        <v>48</v>
      </c>
      <c r="E281" s="31">
        <v>93031.84</v>
      </c>
      <c r="F281" s="31">
        <v>93031.84</v>
      </c>
      <c r="G281" s="32">
        <v>0</v>
      </c>
      <c r="H281" s="33">
        <v>42.29</v>
      </c>
      <c r="I281" s="33">
        <v>42.29</v>
      </c>
      <c r="J281" s="33">
        <v>0</v>
      </c>
      <c r="K281" s="34">
        <f t="shared" si="54"/>
        <v>0</v>
      </c>
      <c r="L281" s="34">
        <f t="shared" si="55"/>
        <v>0</v>
      </c>
      <c r="M281" s="34">
        <f t="shared" si="56"/>
        <v>0</v>
      </c>
      <c r="N281" s="34">
        <f t="shared" si="57"/>
        <v>0</v>
      </c>
    </row>
    <row r="282" spans="1:14" x14ac:dyDescent="0.2">
      <c r="A282" s="55" t="s">
        <v>509</v>
      </c>
      <c r="B282" s="36" t="s">
        <v>115</v>
      </c>
      <c r="C282" s="35" t="s">
        <v>372</v>
      </c>
      <c r="D282" s="30" t="s">
        <v>48</v>
      </c>
      <c r="E282" s="31">
        <v>52887.22</v>
      </c>
      <c r="F282" s="31">
        <v>52887.22</v>
      </c>
      <c r="G282" s="32">
        <v>0</v>
      </c>
      <c r="H282" s="33">
        <v>52.89</v>
      </c>
      <c r="I282" s="33">
        <v>52.89</v>
      </c>
      <c r="J282" s="33">
        <v>0</v>
      </c>
      <c r="K282" s="34">
        <f t="shared" si="54"/>
        <v>0</v>
      </c>
      <c r="L282" s="34">
        <f t="shared" si="55"/>
        <v>0</v>
      </c>
      <c r="M282" s="34">
        <f t="shared" si="56"/>
        <v>0</v>
      </c>
      <c r="N282" s="34">
        <f t="shared" si="57"/>
        <v>0</v>
      </c>
    </row>
    <row r="283" spans="1:14" x14ac:dyDescent="0.2">
      <c r="A283" s="55" t="s">
        <v>510</v>
      </c>
      <c r="B283" s="36" t="s">
        <v>53</v>
      </c>
      <c r="C283" s="35" t="s">
        <v>370</v>
      </c>
      <c r="D283" s="30" t="s">
        <v>48</v>
      </c>
      <c r="E283" s="31">
        <v>183885.44</v>
      </c>
      <c r="F283" s="31">
        <v>183885.44</v>
      </c>
      <c r="G283" s="32">
        <v>0</v>
      </c>
      <c r="H283" s="33">
        <v>183.89</v>
      </c>
      <c r="I283" s="33">
        <v>183.89</v>
      </c>
      <c r="J283" s="33">
        <v>0</v>
      </c>
      <c r="K283" s="34">
        <f t="shared" si="54"/>
        <v>0</v>
      </c>
      <c r="L283" s="34">
        <f t="shared" si="55"/>
        <v>0</v>
      </c>
      <c r="M283" s="34">
        <f t="shared" si="56"/>
        <v>0</v>
      </c>
      <c r="N283" s="34">
        <f t="shared" si="57"/>
        <v>0</v>
      </c>
    </row>
    <row r="284" spans="1:14" x14ac:dyDescent="0.2">
      <c r="A284" s="55" t="s">
        <v>511</v>
      </c>
      <c r="B284" s="36" t="s">
        <v>115</v>
      </c>
      <c r="C284" s="35" t="s">
        <v>381</v>
      </c>
      <c r="D284" s="30" t="s">
        <v>48</v>
      </c>
      <c r="E284" s="31">
        <v>287621.52</v>
      </c>
      <c r="F284" s="31">
        <v>287621.52</v>
      </c>
      <c r="G284" s="32">
        <v>0</v>
      </c>
      <c r="H284" s="33">
        <v>130.74</v>
      </c>
      <c r="I284" s="33">
        <v>130.74</v>
      </c>
      <c r="J284" s="33">
        <v>0</v>
      </c>
      <c r="K284" s="34">
        <f t="shared" si="54"/>
        <v>0</v>
      </c>
      <c r="L284" s="34">
        <f t="shared" si="55"/>
        <v>0</v>
      </c>
      <c r="M284" s="34">
        <f t="shared" si="56"/>
        <v>0</v>
      </c>
      <c r="N284" s="34">
        <f t="shared" si="57"/>
        <v>0</v>
      </c>
    </row>
    <row r="285" spans="1:14" x14ac:dyDescent="0.2">
      <c r="A285" s="55" t="s">
        <v>512</v>
      </c>
      <c r="B285" s="36" t="s">
        <v>115</v>
      </c>
      <c r="C285" s="35" t="s">
        <v>398</v>
      </c>
      <c r="D285" s="30" t="s">
        <v>48</v>
      </c>
      <c r="E285" s="31">
        <v>420000</v>
      </c>
      <c r="F285" s="31">
        <v>420000</v>
      </c>
      <c r="G285" s="32">
        <v>0</v>
      </c>
      <c r="H285" s="33">
        <v>190.91</v>
      </c>
      <c r="I285" s="33">
        <v>190.91</v>
      </c>
      <c r="J285" s="33">
        <v>0</v>
      </c>
      <c r="K285" s="34">
        <f t="shared" si="54"/>
        <v>0</v>
      </c>
      <c r="L285" s="34">
        <f t="shared" si="55"/>
        <v>0</v>
      </c>
      <c r="M285" s="34">
        <f t="shared" si="56"/>
        <v>0</v>
      </c>
      <c r="N285" s="34">
        <f t="shared" si="57"/>
        <v>0</v>
      </c>
    </row>
    <row r="286" spans="1:14" x14ac:dyDescent="0.2">
      <c r="A286" s="55" t="s">
        <v>513</v>
      </c>
      <c r="B286" s="36" t="s">
        <v>115</v>
      </c>
      <c r="C286" s="35" t="s">
        <v>378</v>
      </c>
      <c r="D286" s="30" t="s">
        <v>48</v>
      </c>
      <c r="E286" s="31">
        <v>525000</v>
      </c>
      <c r="F286" s="31">
        <v>525000</v>
      </c>
      <c r="G286" s="32">
        <v>0</v>
      </c>
      <c r="H286" s="33">
        <v>238.64</v>
      </c>
      <c r="I286" s="33">
        <v>238.64</v>
      </c>
      <c r="J286" s="33">
        <v>0</v>
      </c>
      <c r="K286" s="34">
        <f t="shared" si="54"/>
        <v>0</v>
      </c>
      <c r="L286" s="34">
        <f t="shared" si="55"/>
        <v>0</v>
      </c>
      <c r="M286" s="34">
        <f t="shared" si="56"/>
        <v>0</v>
      </c>
      <c r="N286" s="34">
        <f t="shared" si="57"/>
        <v>0</v>
      </c>
    </row>
    <row r="287" spans="1:14" x14ac:dyDescent="0.2">
      <c r="A287" s="55" t="s">
        <v>514</v>
      </c>
      <c r="B287" s="36" t="s">
        <v>53</v>
      </c>
      <c r="C287" s="37" t="s">
        <v>515</v>
      </c>
      <c r="D287" s="30" t="s">
        <v>48</v>
      </c>
      <c r="E287" s="31">
        <v>130000</v>
      </c>
      <c r="F287" s="31">
        <v>130000</v>
      </c>
      <c r="G287" s="32">
        <v>0</v>
      </c>
      <c r="H287" s="33">
        <v>130</v>
      </c>
      <c r="I287" s="33">
        <v>130</v>
      </c>
      <c r="J287" s="33">
        <v>0</v>
      </c>
      <c r="K287" s="34">
        <f t="shared" si="54"/>
        <v>0</v>
      </c>
      <c r="L287" s="34">
        <f t="shared" si="55"/>
        <v>0</v>
      </c>
      <c r="M287" s="34">
        <f t="shared" si="56"/>
        <v>0</v>
      </c>
      <c r="N287" s="34">
        <f t="shared" si="57"/>
        <v>0</v>
      </c>
    </row>
    <row r="288" spans="1:14" x14ac:dyDescent="0.2">
      <c r="A288" s="55" t="s">
        <v>516</v>
      </c>
      <c r="B288" s="36" t="s">
        <v>53</v>
      </c>
      <c r="C288" s="37" t="s">
        <v>357</v>
      </c>
      <c r="D288" s="30" t="s">
        <v>48</v>
      </c>
      <c r="E288" s="31">
        <v>97663.69</v>
      </c>
      <c r="F288" s="31">
        <v>97663.69</v>
      </c>
      <c r="G288" s="32">
        <v>0</v>
      </c>
      <c r="H288" s="33">
        <v>100</v>
      </c>
      <c r="I288" s="33">
        <v>100</v>
      </c>
      <c r="J288" s="33">
        <v>0</v>
      </c>
      <c r="K288" s="34">
        <f t="shared" si="54"/>
        <v>0</v>
      </c>
      <c r="L288" s="34">
        <f t="shared" si="55"/>
        <v>0</v>
      </c>
      <c r="M288" s="34">
        <f t="shared" si="56"/>
        <v>0</v>
      </c>
      <c r="N288" s="34">
        <f t="shared" si="57"/>
        <v>0</v>
      </c>
    </row>
    <row r="289" spans="1:14" x14ac:dyDescent="0.2">
      <c r="A289" s="55" t="s">
        <v>517</v>
      </c>
      <c r="B289" s="36" t="s">
        <v>115</v>
      </c>
      <c r="C289" s="35" t="s">
        <v>518</v>
      </c>
      <c r="D289" s="30" t="s">
        <v>48</v>
      </c>
      <c r="E289" s="31">
        <v>176000</v>
      </c>
      <c r="F289" s="31">
        <v>176000</v>
      </c>
      <c r="G289" s="32">
        <v>0</v>
      </c>
      <c r="H289" s="33">
        <v>80</v>
      </c>
      <c r="I289" s="33">
        <v>80</v>
      </c>
      <c r="J289" s="33">
        <v>0</v>
      </c>
      <c r="K289" s="34">
        <f t="shared" si="54"/>
        <v>0</v>
      </c>
      <c r="L289" s="34">
        <f t="shared" si="55"/>
        <v>0</v>
      </c>
      <c r="M289" s="34">
        <f t="shared" si="56"/>
        <v>0</v>
      </c>
      <c r="N289" s="34">
        <f t="shared" si="57"/>
        <v>0</v>
      </c>
    </row>
    <row r="290" spans="1:14" x14ac:dyDescent="0.2">
      <c r="A290" s="55" t="s">
        <v>519</v>
      </c>
      <c r="B290" s="36" t="s">
        <v>115</v>
      </c>
      <c r="C290" s="35" t="s">
        <v>520</v>
      </c>
      <c r="D290" s="30" t="s">
        <v>48</v>
      </c>
      <c r="E290" s="31">
        <v>176000</v>
      </c>
      <c r="F290" s="31">
        <v>176000</v>
      </c>
      <c r="G290" s="32">
        <v>0</v>
      </c>
      <c r="H290" s="33">
        <v>80</v>
      </c>
      <c r="I290" s="33">
        <v>80</v>
      </c>
      <c r="J290" s="33">
        <v>0</v>
      </c>
      <c r="K290" s="34">
        <f t="shared" si="54"/>
        <v>0</v>
      </c>
      <c r="L290" s="34">
        <f t="shared" si="55"/>
        <v>0</v>
      </c>
      <c r="M290" s="34">
        <f t="shared" si="56"/>
        <v>0</v>
      </c>
      <c r="N290" s="34">
        <f t="shared" si="57"/>
        <v>0</v>
      </c>
    </row>
    <row r="291" spans="1:14" x14ac:dyDescent="0.2">
      <c r="A291" s="55" t="s">
        <v>521</v>
      </c>
      <c r="B291" s="36" t="s">
        <v>53</v>
      </c>
      <c r="C291" s="35" t="s">
        <v>348</v>
      </c>
      <c r="D291" s="30" t="s">
        <v>48</v>
      </c>
      <c r="E291" s="31">
        <v>1350000</v>
      </c>
      <c r="F291" s="31">
        <v>1350000</v>
      </c>
      <c r="G291" s="32">
        <v>0</v>
      </c>
      <c r="H291" s="33">
        <v>1</v>
      </c>
      <c r="I291" s="33">
        <v>1</v>
      </c>
      <c r="J291" s="33">
        <v>0</v>
      </c>
      <c r="K291" s="34">
        <f t="shared" si="54"/>
        <v>0</v>
      </c>
      <c r="L291" s="34">
        <f t="shared" si="55"/>
        <v>0</v>
      </c>
      <c r="M291" s="34">
        <f t="shared" si="56"/>
        <v>0</v>
      </c>
      <c r="N291" s="34">
        <f t="shared" si="57"/>
        <v>0</v>
      </c>
    </row>
    <row r="292" spans="1:14" x14ac:dyDescent="0.2">
      <c r="A292" s="55" t="s">
        <v>522</v>
      </c>
      <c r="B292" s="36" t="s">
        <v>125</v>
      </c>
      <c r="C292" s="35" t="s">
        <v>523</v>
      </c>
      <c r="D292" s="30" t="s">
        <v>48</v>
      </c>
      <c r="E292" s="31">
        <v>1477893.32</v>
      </c>
      <c r="F292" s="31">
        <v>1477893.32</v>
      </c>
      <c r="G292" s="32">
        <v>0</v>
      </c>
      <c r="H292" s="33">
        <v>184.74</v>
      </c>
      <c r="I292" s="33">
        <v>184.74</v>
      </c>
      <c r="J292" s="33">
        <v>0</v>
      </c>
      <c r="K292" s="34">
        <f t="shared" si="54"/>
        <v>0</v>
      </c>
      <c r="L292" s="34">
        <f t="shared" si="55"/>
        <v>0</v>
      </c>
      <c r="M292" s="34">
        <f t="shared" si="56"/>
        <v>0</v>
      </c>
      <c r="N292" s="34">
        <f t="shared" si="57"/>
        <v>0</v>
      </c>
    </row>
    <row r="293" spans="1:14" x14ac:dyDescent="0.2">
      <c r="A293" s="55" t="s">
        <v>524</v>
      </c>
      <c r="B293" s="36" t="s">
        <v>115</v>
      </c>
      <c r="C293" s="35" t="s">
        <v>525</v>
      </c>
      <c r="D293" s="30" t="s">
        <v>48</v>
      </c>
      <c r="E293" s="31">
        <v>1300000</v>
      </c>
      <c r="F293" s="31">
        <v>1300000</v>
      </c>
      <c r="G293" s="32">
        <v>0</v>
      </c>
      <c r="H293" s="33">
        <v>4052.72</v>
      </c>
      <c r="I293" s="33">
        <v>4052.72</v>
      </c>
      <c r="J293" s="33">
        <v>0</v>
      </c>
      <c r="K293" s="34">
        <f t="shared" si="54"/>
        <v>0</v>
      </c>
      <c r="L293" s="34">
        <f t="shared" si="55"/>
        <v>0</v>
      </c>
      <c r="M293" s="34">
        <f t="shared" si="56"/>
        <v>0</v>
      </c>
      <c r="N293" s="34">
        <f t="shared" si="57"/>
        <v>0</v>
      </c>
    </row>
    <row r="294" spans="1:14" x14ac:dyDescent="0.2">
      <c r="A294" s="55" t="s">
        <v>526</v>
      </c>
      <c r="B294" s="36" t="s">
        <v>53</v>
      </c>
      <c r="C294" s="35" t="s">
        <v>527</v>
      </c>
      <c r="D294" s="30" t="s">
        <v>48</v>
      </c>
      <c r="E294" s="31">
        <v>1300000</v>
      </c>
      <c r="F294" s="31">
        <v>1300000</v>
      </c>
      <c r="G294" s="32">
        <v>0</v>
      </c>
      <c r="H294" s="33">
        <v>1644.59</v>
      </c>
      <c r="I294" s="33">
        <v>1644.59</v>
      </c>
      <c r="J294" s="33">
        <v>0</v>
      </c>
      <c r="K294" s="34">
        <f t="shared" si="54"/>
        <v>0</v>
      </c>
      <c r="L294" s="34">
        <f t="shared" si="55"/>
        <v>0</v>
      </c>
      <c r="M294" s="34">
        <f t="shared" si="56"/>
        <v>0</v>
      </c>
      <c r="N294" s="34">
        <f t="shared" si="57"/>
        <v>0</v>
      </c>
    </row>
    <row r="295" spans="1:14" x14ac:dyDescent="0.2">
      <c r="A295" s="55" t="s">
        <v>528</v>
      </c>
      <c r="B295" s="36" t="s">
        <v>53</v>
      </c>
      <c r="C295" s="35" t="s">
        <v>529</v>
      </c>
      <c r="D295" s="30" t="s">
        <v>48</v>
      </c>
      <c r="E295" s="31">
        <v>1300000</v>
      </c>
      <c r="F295" s="31">
        <v>1300000</v>
      </c>
      <c r="G295" s="32">
        <v>0</v>
      </c>
      <c r="H295" s="33">
        <v>1409.47</v>
      </c>
      <c r="I295" s="33">
        <v>1409.47</v>
      </c>
      <c r="J295" s="33">
        <v>0</v>
      </c>
      <c r="K295" s="34">
        <f t="shared" si="54"/>
        <v>0</v>
      </c>
      <c r="L295" s="34">
        <f t="shared" si="55"/>
        <v>0</v>
      </c>
      <c r="M295" s="34">
        <f t="shared" si="56"/>
        <v>0</v>
      </c>
      <c r="N295" s="34">
        <f t="shared" si="57"/>
        <v>0</v>
      </c>
    </row>
    <row r="296" spans="1:14" x14ac:dyDescent="0.2">
      <c r="A296" s="55" t="s">
        <v>530</v>
      </c>
      <c r="B296" s="36" t="s">
        <v>115</v>
      </c>
      <c r="C296" s="35" t="s">
        <v>531</v>
      </c>
      <c r="D296" s="30" t="s">
        <v>48</v>
      </c>
      <c r="E296" s="31">
        <v>220840.58</v>
      </c>
      <c r="F296" s="31">
        <v>220840.58</v>
      </c>
      <c r="G296" s="32">
        <v>0</v>
      </c>
      <c r="H296" s="33">
        <v>1</v>
      </c>
      <c r="I296" s="33">
        <v>1</v>
      </c>
      <c r="J296" s="33">
        <v>0</v>
      </c>
      <c r="K296" s="34">
        <f t="shared" si="54"/>
        <v>0</v>
      </c>
      <c r="L296" s="34">
        <f t="shared" si="55"/>
        <v>0</v>
      </c>
      <c r="M296" s="34">
        <f t="shared" si="56"/>
        <v>0</v>
      </c>
      <c r="N296" s="34">
        <f t="shared" si="57"/>
        <v>0</v>
      </c>
    </row>
    <row r="297" spans="1:14" x14ac:dyDescent="0.2">
      <c r="A297" s="55" t="s">
        <v>532</v>
      </c>
      <c r="B297" s="36" t="s">
        <v>53</v>
      </c>
      <c r="C297" s="35" t="s">
        <v>533</v>
      </c>
      <c r="D297" s="30" t="s">
        <v>48</v>
      </c>
      <c r="E297" s="31">
        <v>300000</v>
      </c>
      <c r="F297" s="31">
        <v>300000</v>
      </c>
      <c r="G297" s="32">
        <v>0</v>
      </c>
      <c r="H297" s="33">
        <v>1</v>
      </c>
      <c r="I297" s="33">
        <v>1</v>
      </c>
      <c r="J297" s="33">
        <v>0</v>
      </c>
      <c r="K297" s="34">
        <f t="shared" si="54"/>
        <v>0</v>
      </c>
      <c r="L297" s="34">
        <f t="shared" si="55"/>
        <v>0</v>
      </c>
      <c r="M297" s="34">
        <f t="shared" si="56"/>
        <v>0</v>
      </c>
      <c r="N297" s="34">
        <f t="shared" si="57"/>
        <v>0</v>
      </c>
    </row>
    <row r="298" spans="1:14" x14ac:dyDescent="0.2">
      <c r="A298" s="55" t="s">
        <v>534</v>
      </c>
      <c r="B298" s="36" t="s">
        <v>115</v>
      </c>
      <c r="C298" s="35" t="s">
        <v>535</v>
      </c>
      <c r="D298" s="30" t="s">
        <v>48</v>
      </c>
      <c r="E298" s="31">
        <v>770000</v>
      </c>
      <c r="F298" s="31">
        <v>770000</v>
      </c>
      <c r="G298" s="32">
        <v>0</v>
      </c>
      <c r="H298" s="33">
        <v>1</v>
      </c>
      <c r="I298" s="33">
        <v>1</v>
      </c>
      <c r="J298" s="33">
        <v>0</v>
      </c>
      <c r="K298" s="34">
        <f t="shared" si="54"/>
        <v>0</v>
      </c>
      <c r="L298" s="34">
        <f t="shared" si="55"/>
        <v>0</v>
      </c>
      <c r="M298" s="34">
        <f t="shared" si="56"/>
        <v>0</v>
      </c>
      <c r="N298" s="34">
        <f t="shared" si="57"/>
        <v>0</v>
      </c>
    </row>
    <row r="299" spans="1:14" x14ac:dyDescent="0.2">
      <c r="A299" s="55" t="s">
        <v>536</v>
      </c>
      <c r="B299" s="36" t="s">
        <v>115</v>
      </c>
      <c r="C299" s="35" t="s">
        <v>537</v>
      </c>
      <c r="D299" s="30" t="s">
        <v>48</v>
      </c>
      <c r="E299" s="31">
        <v>400000</v>
      </c>
      <c r="F299" s="31">
        <v>400000</v>
      </c>
      <c r="G299" s="32">
        <v>0</v>
      </c>
      <c r="H299" s="33">
        <v>1</v>
      </c>
      <c r="I299" s="33">
        <v>1</v>
      </c>
      <c r="J299" s="33">
        <v>0</v>
      </c>
      <c r="K299" s="34">
        <f t="shared" si="54"/>
        <v>0</v>
      </c>
      <c r="L299" s="34">
        <f t="shared" si="55"/>
        <v>0</v>
      </c>
      <c r="M299" s="34">
        <f t="shared" si="56"/>
        <v>0</v>
      </c>
      <c r="N299" s="34">
        <f t="shared" si="57"/>
        <v>0</v>
      </c>
    </row>
    <row r="300" spans="1:14" x14ac:dyDescent="0.2">
      <c r="A300" s="55" t="s">
        <v>538</v>
      </c>
      <c r="B300" s="36" t="s">
        <v>115</v>
      </c>
      <c r="C300" s="35" t="s">
        <v>539</v>
      </c>
      <c r="D300" s="30" t="s">
        <v>48</v>
      </c>
      <c r="E300" s="31">
        <v>1000000</v>
      </c>
      <c r="F300" s="31">
        <v>1000000</v>
      </c>
      <c r="G300" s="32">
        <v>0</v>
      </c>
      <c r="H300" s="33">
        <v>1</v>
      </c>
      <c r="I300" s="33">
        <v>1</v>
      </c>
      <c r="J300" s="33">
        <v>0</v>
      </c>
      <c r="K300" s="34">
        <f t="shared" si="54"/>
        <v>0</v>
      </c>
      <c r="L300" s="34">
        <f t="shared" si="55"/>
        <v>0</v>
      </c>
      <c r="M300" s="34">
        <f t="shared" si="56"/>
        <v>0</v>
      </c>
      <c r="N300" s="34">
        <f t="shared" si="57"/>
        <v>0</v>
      </c>
    </row>
    <row r="301" spans="1:14" x14ac:dyDescent="0.2">
      <c r="A301" s="55" t="s">
        <v>540</v>
      </c>
      <c r="B301" s="36" t="s">
        <v>115</v>
      </c>
      <c r="C301" s="35" t="s">
        <v>541</v>
      </c>
      <c r="D301" s="30" t="s">
        <v>48</v>
      </c>
      <c r="E301" s="31">
        <v>715000</v>
      </c>
      <c r="F301" s="31">
        <v>715000</v>
      </c>
      <c r="G301" s="32">
        <v>0</v>
      </c>
      <c r="H301" s="33">
        <v>1</v>
      </c>
      <c r="I301" s="33">
        <v>1</v>
      </c>
      <c r="J301" s="33">
        <v>0</v>
      </c>
      <c r="K301" s="34">
        <f t="shared" si="54"/>
        <v>0</v>
      </c>
      <c r="L301" s="34">
        <f t="shared" si="55"/>
        <v>0</v>
      </c>
      <c r="M301" s="34">
        <f t="shared" si="56"/>
        <v>0</v>
      </c>
      <c r="N301" s="34">
        <f t="shared" si="57"/>
        <v>0</v>
      </c>
    </row>
    <row r="302" spans="1:14" x14ac:dyDescent="0.2">
      <c r="A302" s="55" t="s">
        <v>542</v>
      </c>
      <c r="B302" s="36" t="s">
        <v>115</v>
      </c>
      <c r="C302" s="35" t="s">
        <v>543</v>
      </c>
      <c r="D302" s="30" t="s">
        <v>48</v>
      </c>
      <c r="E302" s="31">
        <v>1300000</v>
      </c>
      <c r="F302" s="31">
        <v>1300000</v>
      </c>
      <c r="G302" s="32">
        <v>0</v>
      </c>
      <c r="H302" s="33">
        <v>1</v>
      </c>
      <c r="I302" s="33">
        <v>1</v>
      </c>
      <c r="J302" s="33">
        <v>0</v>
      </c>
      <c r="K302" s="34">
        <f t="shared" si="54"/>
        <v>0</v>
      </c>
      <c r="L302" s="34">
        <f t="shared" si="55"/>
        <v>0</v>
      </c>
      <c r="M302" s="34">
        <f t="shared" si="56"/>
        <v>0</v>
      </c>
      <c r="N302" s="34">
        <f t="shared" si="57"/>
        <v>0</v>
      </c>
    </row>
    <row r="303" spans="1:14" x14ac:dyDescent="0.2">
      <c r="A303" s="55" t="s">
        <v>544</v>
      </c>
      <c r="B303" s="36" t="s">
        <v>115</v>
      </c>
      <c r="C303" s="35" t="s">
        <v>545</v>
      </c>
      <c r="D303" s="30" t="s">
        <v>48</v>
      </c>
      <c r="E303" s="31">
        <v>400000</v>
      </c>
      <c r="F303" s="31">
        <v>400000</v>
      </c>
      <c r="G303" s="32">
        <v>0</v>
      </c>
      <c r="H303" s="33">
        <v>1</v>
      </c>
      <c r="I303" s="33">
        <v>1</v>
      </c>
      <c r="J303" s="33">
        <v>0</v>
      </c>
      <c r="K303" s="34">
        <f t="shared" si="54"/>
        <v>0</v>
      </c>
      <c r="L303" s="34">
        <f t="shared" si="55"/>
        <v>0</v>
      </c>
      <c r="M303" s="34">
        <f t="shared" si="56"/>
        <v>0</v>
      </c>
      <c r="N303" s="34">
        <f t="shared" si="57"/>
        <v>0</v>
      </c>
    </row>
    <row r="304" spans="1:14" x14ac:dyDescent="0.2">
      <c r="A304" s="55" t="s">
        <v>546</v>
      </c>
      <c r="B304" s="36" t="s">
        <v>327</v>
      </c>
      <c r="C304" s="35" t="s">
        <v>547</v>
      </c>
      <c r="D304" s="30" t="s">
        <v>48</v>
      </c>
      <c r="E304" s="31">
        <v>1300000</v>
      </c>
      <c r="F304" s="31">
        <v>1300000</v>
      </c>
      <c r="G304" s="32">
        <v>0</v>
      </c>
      <c r="H304" s="33">
        <v>1</v>
      </c>
      <c r="I304" s="33">
        <v>1</v>
      </c>
      <c r="J304" s="33">
        <v>0</v>
      </c>
      <c r="K304" s="34">
        <f t="shared" si="54"/>
        <v>0</v>
      </c>
      <c r="L304" s="34">
        <f t="shared" si="55"/>
        <v>0</v>
      </c>
      <c r="M304" s="34">
        <f t="shared" si="56"/>
        <v>0</v>
      </c>
      <c r="N304" s="34">
        <f t="shared" si="57"/>
        <v>0</v>
      </c>
    </row>
    <row r="305" spans="1:14" x14ac:dyDescent="0.2">
      <c r="A305" s="55" t="s">
        <v>548</v>
      </c>
      <c r="B305" s="36" t="s">
        <v>327</v>
      </c>
      <c r="C305" s="35" t="s">
        <v>549</v>
      </c>
      <c r="D305" s="30" t="s">
        <v>48</v>
      </c>
      <c r="E305" s="31">
        <v>1300000</v>
      </c>
      <c r="F305" s="31">
        <v>1300000</v>
      </c>
      <c r="G305" s="32">
        <v>0</v>
      </c>
      <c r="H305" s="33">
        <v>1</v>
      </c>
      <c r="I305" s="33">
        <v>1</v>
      </c>
      <c r="J305" s="33">
        <v>0</v>
      </c>
      <c r="K305" s="34">
        <f t="shared" si="54"/>
        <v>0</v>
      </c>
      <c r="L305" s="34">
        <f t="shared" si="55"/>
        <v>0</v>
      </c>
      <c r="M305" s="34">
        <f t="shared" si="56"/>
        <v>0</v>
      </c>
      <c r="N305" s="34">
        <f t="shared" si="57"/>
        <v>0</v>
      </c>
    </row>
    <row r="306" spans="1:14" x14ac:dyDescent="0.2">
      <c r="A306" s="55" t="s">
        <v>550</v>
      </c>
      <c r="B306" s="36" t="s">
        <v>327</v>
      </c>
      <c r="C306" s="35" t="s">
        <v>551</v>
      </c>
      <c r="D306" s="30" t="s">
        <v>48</v>
      </c>
      <c r="E306" s="31">
        <v>1300000</v>
      </c>
      <c r="F306" s="31">
        <v>1300000</v>
      </c>
      <c r="G306" s="32">
        <v>0</v>
      </c>
      <c r="H306" s="33">
        <v>1</v>
      </c>
      <c r="I306" s="33">
        <v>1</v>
      </c>
      <c r="J306" s="33">
        <v>0</v>
      </c>
      <c r="K306" s="34">
        <f t="shared" si="54"/>
        <v>0</v>
      </c>
      <c r="L306" s="34">
        <f t="shared" si="55"/>
        <v>0</v>
      </c>
      <c r="M306" s="34">
        <f t="shared" si="56"/>
        <v>0</v>
      </c>
      <c r="N306" s="34">
        <f t="shared" si="57"/>
        <v>0</v>
      </c>
    </row>
    <row r="307" spans="1:14" x14ac:dyDescent="0.2">
      <c r="A307" s="55" t="s">
        <v>552</v>
      </c>
      <c r="B307" s="36" t="s">
        <v>115</v>
      </c>
      <c r="C307" s="35" t="s">
        <v>553</v>
      </c>
      <c r="D307" s="30" t="s">
        <v>48</v>
      </c>
      <c r="E307" s="31">
        <v>1300000</v>
      </c>
      <c r="F307" s="31">
        <v>1300000</v>
      </c>
      <c r="G307" s="32">
        <v>0</v>
      </c>
      <c r="H307" s="33">
        <v>1</v>
      </c>
      <c r="I307" s="33">
        <v>1</v>
      </c>
      <c r="J307" s="33">
        <v>0</v>
      </c>
      <c r="K307" s="34">
        <f t="shared" si="54"/>
        <v>0</v>
      </c>
      <c r="L307" s="34">
        <f t="shared" si="55"/>
        <v>0</v>
      </c>
      <c r="M307" s="34">
        <f t="shared" si="56"/>
        <v>0</v>
      </c>
      <c r="N307" s="34">
        <f t="shared" si="57"/>
        <v>0</v>
      </c>
    </row>
    <row r="308" spans="1:14" x14ac:dyDescent="0.2">
      <c r="A308" s="55" t="s">
        <v>554</v>
      </c>
      <c r="B308" s="36" t="s">
        <v>327</v>
      </c>
      <c r="C308" s="35" t="s">
        <v>555</v>
      </c>
      <c r="D308" s="30" t="s">
        <v>48</v>
      </c>
      <c r="E308" s="31">
        <v>1300000</v>
      </c>
      <c r="F308" s="31">
        <v>1300000</v>
      </c>
      <c r="G308" s="32">
        <v>0</v>
      </c>
      <c r="H308" s="33">
        <v>1</v>
      </c>
      <c r="I308" s="33">
        <v>1</v>
      </c>
      <c r="J308" s="33">
        <v>0</v>
      </c>
      <c r="K308" s="34">
        <f t="shared" si="54"/>
        <v>0</v>
      </c>
      <c r="L308" s="34">
        <f t="shared" si="55"/>
        <v>0</v>
      </c>
      <c r="M308" s="34">
        <f t="shared" si="56"/>
        <v>0</v>
      </c>
      <c r="N308" s="34">
        <f t="shared" si="57"/>
        <v>0</v>
      </c>
    </row>
    <row r="309" spans="1:14" x14ac:dyDescent="0.2">
      <c r="A309" s="55" t="s">
        <v>556</v>
      </c>
      <c r="B309" s="36" t="s">
        <v>115</v>
      </c>
      <c r="C309" s="35" t="s">
        <v>557</v>
      </c>
      <c r="D309" s="30" t="s">
        <v>48</v>
      </c>
      <c r="E309" s="31">
        <v>165000</v>
      </c>
      <c r="F309" s="31">
        <v>165000</v>
      </c>
      <c r="G309" s="32">
        <v>0</v>
      </c>
      <c r="H309" s="33">
        <v>1</v>
      </c>
      <c r="I309" s="33">
        <v>1</v>
      </c>
      <c r="J309" s="33">
        <v>0</v>
      </c>
      <c r="K309" s="34">
        <f t="shared" si="54"/>
        <v>0</v>
      </c>
      <c r="L309" s="34">
        <f t="shared" si="55"/>
        <v>0</v>
      </c>
      <c r="M309" s="34">
        <f t="shared" si="56"/>
        <v>0</v>
      </c>
      <c r="N309" s="34">
        <f t="shared" si="57"/>
        <v>0</v>
      </c>
    </row>
    <row r="310" spans="1:14" x14ac:dyDescent="0.2">
      <c r="A310" s="55" t="s">
        <v>558</v>
      </c>
      <c r="B310" s="36" t="s">
        <v>46</v>
      </c>
      <c r="C310" s="35" t="s">
        <v>559</v>
      </c>
      <c r="D310" s="30" t="s">
        <v>48</v>
      </c>
      <c r="E310" s="31">
        <v>550000</v>
      </c>
      <c r="F310" s="31">
        <v>550000</v>
      </c>
      <c r="G310" s="32">
        <v>0</v>
      </c>
      <c r="H310" s="33">
        <v>1</v>
      </c>
      <c r="I310" s="33">
        <v>1</v>
      </c>
      <c r="J310" s="33">
        <v>0</v>
      </c>
      <c r="K310" s="34">
        <f t="shared" si="54"/>
        <v>0</v>
      </c>
      <c r="L310" s="34">
        <f t="shared" si="55"/>
        <v>0</v>
      </c>
      <c r="M310" s="34">
        <f t="shared" si="56"/>
        <v>0</v>
      </c>
      <c r="N310" s="34">
        <f t="shared" si="57"/>
        <v>0</v>
      </c>
    </row>
    <row r="311" spans="1:14" x14ac:dyDescent="0.2">
      <c r="A311" s="55" t="s">
        <v>560</v>
      </c>
      <c r="B311" s="36" t="s">
        <v>115</v>
      </c>
      <c r="C311" s="35" t="s">
        <v>561</v>
      </c>
      <c r="D311" s="30" t="s">
        <v>48</v>
      </c>
      <c r="E311" s="31">
        <v>225000</v>
      </c>
      <c r="F311" s="31">
        <v>225000</v>
      </c>
      <c r="G311" s="32">
        <v>0</v>
      </c>
      <c r="H311" s="33">
        <v>1</v>
      </c>
      <c r="I311" s="33">
        <v>1</v>
      </c>
      <c r="J311" s="33">
        <v>0</v>
      </c>
      <c r="K311" s="34">
        <f t="shared" si="54"/>
        <v>0</v>
      </c>
      <c r="L311" s="34">
        <f t="shared" si="55"/>
        <v>0</v>
      </c>
      <c r="M311" s="34">
        <f t="shared" si="56"/>
        <v>0</v>
      </c>
      <c r="N311" s="34">
        <f t="shared" si="57"/>
        <v>0</v>
      </c>
    </row>
    <row r="312" spans="1:14" x14ac:dyDescent="0.2">
      <c r="A312" s="55" t="s">
        <v>562</v>
      </c>
      <c r="B312" s="36" t="s">
        <v>46</v>
      </c>
      <c r="C312" s="35" t="s">
        <v>563</v>
      </c>
      <c r="D312" s="30" t="s">
        <v>48</v>
      </c>
      <c r="E312" s="31">
        <v>215000</v>
      </c>
      <c r="F312" s="31">
        <v>215000</v>
      </c>
      <c r="G312" s="32">
        <v>0</v>
      </c>
      <c r="H312" s="33">
        <v>1</v>
      </c>
      <c r="I312" s="33">
        <v>1</v>
      </c>
      <c r="J312" s="33">
        <v>0</v>
      </c>
      <c r="K312" s="34">
        <f t="shared" si="54"/>
        <v>0</v>
      </c>
      <c r="L312" s="34">
        <f t="shared" si="55"/>
        <v>0</v>
      </c>
      <c r="M312" s="34">
        <f t="shared" si="56"/>
        <v>0</v>
      </c>
      <c r="N312" s="34">
        <f t="shared" si="57"/>
        <v>0</v>
      </c>
    </row>
    <row r="313" spans="1:14" x14ac:dyDescent="0.2">
      <c r="A313" s="55" t="s">
        <v>564</v>
      </c>
      <c r="B313" s="36" t="s">
        <v>53</v>
      </c>
      <c r="C313" s="35" t="s">
        <v>565</v>
      </c>
      <c r="D313" s="30" t="s">
        <v>48</v>
      </c>
      <c r="E313" s="31">
        <v>237795.88</v>
      </c>
      <c r="F313" s="31">
        <v>237795.88</v>
      </c>
      <c r="G313" s="32">
        <v>0</v>
      </c>
      <c r="H313" s="33">
        <v>1</v>
      </c>
      <c r="I313" s="33">
        <v>1</v>
      </c>
      <c r="J313" s="33">
        <v>0</v>
      </c>
      <c r="K313" s="34">
        <f t="shared" si="54"/>
        <v>0</v>
      </c>
      <c r="L313" s="34">
        <f t="shared" si="55"/>
        <v>0</v>
      </c>
      <c r="M313" s="34">
        <f t="shared" si="56"/>
        <v>0</v>
      </c>
      <c r="N313" s="34">
        <f t="shared" si="57"/>
        <v>0</v>
      </c>
    </row>
    <row r="314" spans="1:14" x14ac:dyDescent="0.2">
      <c r="A314" s="55" t="s">
        <v>566</v>
      </c>
      <c r="B314" s="36" t="s">
        <v>53</v>
      </c>
      <c r="C314" s="35" t="s">
        <v>567</v>
      </c>
      <c r="D314" s="30" t="s">
        <v>48</v>
      </c>
      <c r="E314" s="31">
        <v>410000</v>
      </c>
      <c r="F314" s="31">
        <v>410000</v>
      </c>
      <c r="G314" s="32">
        <v>0</v>
      </c>
      <c r="H314" s="33">
        <v>149.27000000000001</v>
      </c>
      <c r="I314" s="33">
        <v>149.27000000000001</v>
      </c>
      <c r="J314" s="33">
        <v>0</v>
      </c>
      <c r="K314" s="34">
        <f t="shared" si="54"/>
        <v>0</v>
      </c>
      <c r="L314" s="34">
        <f t="shared" si="55"/>
        <v>0</v>
      </c>
      <c r="M314" s="34">
        <f t="shared" si="56"/>
        <v>0</v>
      </c>
      <c r="N314" s="34">
        <f t="shared" si="57"/>
        <v>0</v>
      </c>
    </row>
    <row r="315" spans="1:14" x14ac:dyDescent="0.2">
      <c r="A315" s="55" t="s">
        <v>568</v>
      </c>
      <c r="B315" s="36" t="s">
        <v>53</v>
      </c>
      <c r="C315" s="35" t="s">
        <v>371</v>
      </c>
      <c r="D315" s="30" t="s">
        <v>48</v>
      </c>
      <c r="E315" s="31">
        <v>210000</v>
      </c>
      <c r="F315" s="31">
        <v>210000</v>
      </c>
      <c r="G315" s="32">
        <v>0</v>
      </c>
      <c r="H315" s="33">
        <v>1</v>
      </c>
      <c r="I315" s="33">
        <v>1</v>
      </c>
      <c r="J315" s="33">
        <v>0</v>
      </c>
      <c r="K315" s="34">
        <f t="shared" si="54"/>
        <v>0</v>
      </c>
      <c r="L315" s="34">
        <f t="shared" si="55"/>
        <v>0</v>
      </c>
      <c r="M315" s="34">
        <f t="shared" si="56"/>
        <v>0</v>
      </c>
      <c r="N315" s="34">
        <f t="shared" si="57"/>
        <v>0</v>
      </c>
    </row>
    <row r="316" spans="1:14" x14ac:dyDescent="0.2">
      <c r="A316" s="55" t="s">
        <v>569</v>
      </c>
      <c r="B316" s="36" t="s">
        <v>115</v>
      </c>
      <c r="C316" s="35" t="s">
        <v>570</v>
      </c>
      <c r="D316" s="30" t="s">
        <v>48</v>
      </c>
      <c r="E316" s="31">
        <v>250000</v>
      </c>
      <c r="F316" s="31">
        <v>250000</v>
      </c>
      <c r="G316" s="32">
        <v>0</v>
      </c>
      <c r="H316" s="33">
        <v>1</v>
      </c>
      <c r="I316" s="33">
        <v>1</v>
      </c>
      <c r="J316" s="33">
        <v>0</v>
      </c>
      <c r="K316" s="34">
        <f t="shared" si="54"/>
        <v>0</v>
      </c>
      <c r="L316" s="34">
        <f t="shared" si="55"/>
        <v>0</v>
      </c>
      <c r="M316" s="34">
        <f t="shared" si="56"/>
        <v>0</v>
      </c>
      <c r="N316" s="34">
        <f t="shared" si="57"/>
        <v>0</v>
      </c>
    </row>
    <row r="317" spans="1:14" x14ac:dyDescent="0.2">
      <c r="A317" s="55" t="s">
        <v>571</v>
      </c>
      <c r="B317" s="36" t="s">
        <v>115</v>
      </c>
      <c r="C317" s="35" t="s">
        <v>572</v>
      </c>
      <c r="D317" s="30" t="s">
        <v>48</v>
      </c>
      <c r="E317" s="31">
        <v>620000</v>
      </c>
      <c r="F317" s="31">
        <v>620000</v>
      </c>
      <c r="G317" s="32">
        <v>0</v>
      </c>
      <c r="H317" s="33">
        <v>281.82</v>
      </c>
      <c r="I317" s="33">
        <v>281.82</v>
      </c>
      <c r="J317" s="33">
        <v>0</v>
      </c>
      <c r="K317" s="34">
        <f t="shared" si="54"/>
        <v>0</v>
      </c>
      <c r="L317" s="34">
        <f t="shared" si="55"/>
        <v>0</v>
      </c>
      <c r="M317" s="34">
        <f t="shared" si="56"/>
        <v>0</v>
      </c>
      <c r="N317" s="34">
        <f t="shared" si="57"/>
        <v>0</v>
      </c>
    </row>
    <row r="318" spans="1:14" x14ac:dyDescent="0.2">
      <c r="A318" s="55" t="s">
        <v>573</v>
      </c>
      <c r="B318" s="36" t="s">
        <v>115</v>
      </c>
      <c r="C318" s="35" t="s">
        <v>574</v>
      </c>
      <c r="D318" s="30" t="s">
        <v>48</v>
      </c>
      <c r="E318" s="31">
        <v>220000</v>
      </c>
      <c r="F318" s="31">
        <v>220000</v>
      </c>
      <c r="G318" s="32">
        <v>0</v>
      </c>
      <c r="H318" s="33">
        <v>1</v>
      </c>
      <c r="I318" s="33">
        <v>1</v>
      </c>
      <c r="J318" s="33">
        <v>0</v>
      </c>
      <c r="K318" s="34">
        <f t="shared" si="54"/>
        <v>0</v>
      </c>
      <c r="L318" s="34">
        <f t="shared" si="55"/>
        <v>0</v>
      </c>
      <c r="M318" s="34">
        <f t="shared" si="56"/>
        <v>0</v>
      </c>
      <c r="N318" s="34">
        <f t="shared" si="57"/>
        <v>0</v>
      </c>
    </row>
    <row r="319" spans="1:14" x14ac:dyDescent="0.2">
      <c r="A319" s="55" t="s">
        <v>575</v>
      </c>
      <c r="B319" s="36" t="s">
        <v>488</v>
      </c>
      <c r="C319" s="35" t="s">
        <v>576</v>
      </c>
      <c r="D319" s="30" t="s">
        <v>48</v>
      </c>
      <c r="E319" s="31">
        <v>1300000</v>
      </c>
      <c r="F319" s="31">
        <v>1300000</v>
      </c>
      <c r="G319" s="32">
        <v>0</v>
      </c>
      <c r="H319" s="33">
        <v>165</v>
      </c>
      <c r="I319" s="33">
        <v>165</v>
      </c>
      <c r="J319" s="33">
        <v>0</v>
      </c>
      <c r="K319" s="34">
        <f t="shared" si="54"/>
        <v>0</v>
      </c>
      <c r="L319" s="34">
        <f t="shared" si="55"/>
        <v>0</v>
      </c>
      <c r="M319" s="34">
        <f t="shared" si="56"/>
        <v>0</v>
      </c>
      <c r="N319" s="34">
        <f t="shared" si="57"/>
        <v>0</v>
      </c>
    </row>
    <row r="320" spans="1:14" x14ac:dyDescent="0.2">
      <c r="A320" s="55" t="s">
        <v>577</v>
      </c>
      <c r="B320" s="36" t="s">
        <v>115</v>
      </c>
      <c r="C320" s="35" t="s">
        <v>578</v>
      </c>
      <c r="D320" s="30" t="s">
        <v>48</v>
      </c>
      <c r="E320" s="31">
        <v>1300000</v>
      </c>
      <c r="F320" s="31">
        <v>1300000</v>
      </c>
      <c r="G320" s="32">
        <v>0</v>
      </c>
      <c r="H320" s="33">
        <v>1</v>
      </c>
      <c r="I320" s="33">
        <v>1</v>
      </c>
      <c r="J320" s="33">
        <v>0</v>
      </c>
      <c r="K320" s="34">
        <f t="shared" si="54"/>
        <v>0</v>
      </c>
      <c r="L320" s="34">
        <f t="shared" si="55"/>
        <v>0</v>
      </c>
      <c r="M320" s="34">
        <f t="shared" si="56"/>
        <v>0</v>
      </c>
      <c r="N320" s="34">
        <f t="shared" si="57"/>
        <v>0</v>
      </c>
    </row>
    <row r="321" spans="1:14" x14ac:dyDescent="0.2">
      <c r="A321" s="55" t="s">
        <v>579</v>
      </c>
      <c r="B321" s="36" t="s">
        <v>125</v>
      </c>
      <c r="C321" s="35" t="s">
        <v>580</v>
      </c>
      <c r="D321" s="30" t="s">
        <v>48</v>
      </c>
      <c r="E321" s="31">
        <v>1300000</v>
      </c>
      <c r="F321" s="31">
        <v>1300000</v>
      </c>
      <c r="G321" s="32">
        <v>0</v>
      </c>
      <c r="H321" s="33">
        <v>1</v>
      </c>
      <c r="I321" s="33">
        <v>1</v>
      </c>
      <c r="J321" s="33">
        <v>0</v>
      </c>
      <c r="K321" s="34">
        <f t="shared" si="54"/>
        <v>0</v>
      </c>
      <c r="L321" s="34">
        <f t="shared" si="55"/>
        <v>0</v>
      </c>
      <c r="M321" s="34">
        <f t="shared" si="56"/>
        <v>0</v>
      </c>
      <c r="N321" s="34">
        <f t="shared" si="57"/>
        <v>0</v>
      </c>
    </row>
    <row r="322" spans="1:14" x14ac:dyDescent="0.2">
      <c r="A322" s="35" t="s">
        <v>581</v>
      </c>
      <c r="B322" s="36" t="s">
        <v>327</v>
      </c>
      <c r="C322" s="35" t="s">
        <v>582</v>
      </c>
      <c r="D322" s="30" t="s">
        <v>48</v>
      </c>
      <c r="E322" s="31">
        <v>4608500</v>
      </c>
      <c r="F322" s="31">
        <v>4608500</v>
      </c>
      <c r="G322" s="32">
        <v>0</v>
      </c>
      <c r="H322" s="33">
        <v>0</v>
      </c>
      <c r="I322" s="33">
        <v>0</v>
      </c>
      <c r="J322" s="33">
        <v>0</v>
      </c>
      <c r="K322" s="34">
        <f t="shared" si="54"/>
        <v>0</v>
      </c>
      <c r="L322" s="34">
        <f t="shared" si="55"/>
        <v>0</v>
      </c>
      <c r="M322" s="34" t="e">
        <f t="shared" si="56"/>
        <v>#DIV/0!</v>
      </c>
      <c r="N322" s="34" t="e">
        <f t="shared" si="57"/>
        <v>#DIV/0!</v>
      </c>
    </row>
    <row r="323" spans="1:14" x14ac:dyDescent="0.2">
      <c r="A323" s="35" t="s">
        <v>583</v>
      </c>
      <c r="B323" s="36" t="s">
        <v>53</v>
      </c>
      <c r="C323" s="35" t="s">
        <v>584</v>
      </c>
      <c r="D323" s="30" t="s">
        <v>48</v>
      </c>
      <c r="E323" s="31">
        <v>291340.74</v>
      </c>
      <c r="F323" s="31">
        <v>291340.74</v>
      </c>
      <c r="G323" s="32">
        <v>0</v>
      </c>
      <c r="H323" s="33">
        <v>291.33999999999997</v>
      </c>
      <c r="I323" s="33">
        <v>291.33999999999997</v>
      </c>
      <c r="J323" s="33">
        <v>0</v>
      </c>
      <c r="K323" s="34">
        <f t="shared" si="54"/>
        <v>0</v>
      </c>
      <c r="L323" s="34">
        <f t="shared" si="55"/>
        <v>0</v>
      </c>
      <c r="M323" s="34">
        <f t="shared" si="56"/>
        <v>0</v>
      </c>
      <c r="N323" s="34">
        <f t="shared" si="57"/>
        <v>0</v>
      </c>
    </row>
    <row r="324" spans="1:14" x14ac:dyDescent="0.2">
      <c r="A324" s="35" t="s">
        <v>585</v>
      </c>
      <c r="B324" s="36" t="s">
        <v>115</v>
      </c>
      <c r="C324" s="35" t="s">
        <v>385</v>
      </c>
      <c r="D324" s="30" t="s">
        <v>48</v>
      </c>
      <c r="E324" s="31">
        <v>620000</v>
      </c>
      <c r="F324" s="31">
        <v>620000</v>
      </c>
      <c r="G324" s="32">
        <v>0</v>
      </c>
      <c r="H324" s="33">
        <v>281.82</v>
      </c>
      <c r="I324" s="33">
        <v>281.82</v>
      </c>
      <c r="J324" s="33">
        <v>0</v>
      </c>
      <c r="K324" s="34">
        <f t="shared" si="54"/>
        <v>0</v>
      </c>
      <c r="L324" s="34">
        <f t="shared" si="55"/>
        <v>0</v>
      </c>
      <c r="M324" s="34">
        <f t="shared" si="56"/>
        <v>0</v>
      </c>
      <c r="N324" s="34">
        <f t="shared" si="57"/>
        <v>0</v>
      </c>
    </row>
    <row r="325" spans="1:14" x14ac:dyDescent="0.2">
      <c r="A325" s="35" t="s">
        <v>586</v>
      </c>
      <c r="B325" s="36" t="s">
        <v>53</v>
      </c>
      <c r="C325" s="35" t="s">
        <v>587</v>
      </c>
      <c r="D325" s="30" t="s">
        <v>48</v>
      </c>
      <c r="E325" s="31">
        <v>226587.83</v>
      </c>
      <c r="F325" s="31">
        <v>226587.83</v>
      </c>
      <c r="G325" s="32">
        <v>0</v>
      </c>
      <c r="H325" s="33">
        <v>226.59</v>
      </c>
      <c r="I325" s="33">
        <v>226.59</v>
      </c>
      <c r="J325" s="33">
        <v>0</v>
      </c>
      <c r="K325" s="34">
        <f t="shared" si="54"/>
        <v>0</v>
      </c>
      <c r="L325" s="34">
        <f t="shared" si="55"/>
        <v>0</v>
      </c>
      <c r="M325" s="34">
        <f t="shared" si="56"/>
        <v>0</v>
      </c>
      <c r="N325" s="34">
        <f t="shared" si="57"/>
        <v>0</v>
      </c>
    </row>
    <row r="326" spans="1:14" x14ac:dyDescent="0.2">
      <c r="A326" s="35" t="s">
        <v>588</v>
      </c>
      <c r="B326" s="36" t="s">
        <v>46</v>
      </c>
      <c r="C326" s="35" t="s">
        <v>589</v>
      </c>
      <c r="D326" s="30" t="s">
        <v>48</v>
      </c>
      <c r="E326" s="31">
        <v>320000</v>
      </c>
      <c r="F326" s="31">
        <v>320000</v>
      </c>
      <c r="G326" s="32">
        <v>0</v>
      </c>
      <c r="H326" s="33">
        <v>200</v>
      </c>
      <c r="I326" s="33">
        <v>200</v>
      </c>
      <c r="J326" s="33">
        <v>0</v>
      </c>
      <c r="K326" s="34">
        <f t="shared" ref="K326:K334" si="58">G326/E326</f>
        <v>0</v>
      </c>
      <c r="L326" s="34">
        <f t="shared" ref="L326:L334" si="59">G326/F326</f>
        <v>0</v>
      </c>
      <c r="M326" s="34">
        <f t="shared" ref="M326:M334" si="60">J326/H326</f>
        <v>0</v>
      </c>
      <c r="N326" s="34">
        <f t="shared" ref="N326:N334" si="61">J326/I326</f>
        <v>0</v>
      </c>
    </row>
    <row r="327" spans="1:14" x14ac:dyDescent="0.2">
      <c r="A327" s="35" t="s">
        <v>590</v>
      </c>
      <c r="B327" s="36" t="s">
        <v>125</v>
      </c>
      <c r="C327" s="35" t="s">
        <v>591</v>
      </c>
      <c r="D327" s="30" t="s">
        <v>48</v>
      </c>
      <c r="E327" s="31">
        <v>1300000</v>
      </c>
      <c r="F327" s="31">
        <v>1300000</v>
      </c>
      <c r="G327" s="32">
        <v>0</v>
      </c>
      <c r="H327" s="33">
        <v>187.5</v>
      </c>
      <c r="I327" s="33">
        <v>187.5</v>
      </c>
      <c r="J327" s="33">
        <v>0</v>
      </c>
      <c r="K327" s="34">
        <f t="shared" si="58"/>
        <v>0</v>
      </c>
      <c r="L327" s="34">
        <f t="shared" si="59"/>
        <v>0</v>
      </c>
      <c r="M327" s="34">
        <f t="shared" si="60"/>
        <v>0</v>
      </c>
      <c r="N327" s="34">
        <f t="shared" si="61"/>
        <v>0</v>
      </c>
    </row>
    <row r="328" spans="1:14" x14ac:dyDescent="0.2">
      <c r="A328" s="35" t="s">
        <v>592</v>
      </c>
      <c r="B328" s="36" t="s">
        <v>125</v>
      </c>
      <c r="C328" s="35" t="s">
        <v>593</v>
      </c>
      <c r="D328" s="30" t="s">
        <v>48</v>
      </c>
      <c r="E328" s="31">
        <v>3102556</v>
      </c>
      <c r="F328" s="31">
        <v>3102556</v>
      </c>
      <c r="G328" s="32">
        <v>0</v>
      </c>
      <c r="H328" s="33">
        <v>276.7</v>
      </c>
      <c r="I328" s="33">
        <v>276.7</v>
      </c>
      <c r="J328" s="33">
        <v>0</v>
      </c>
      <c r="K328" s="34">
        <f t="shared" si="58"/>
        <v>0</v>
      </c>
      <c r="L328" s="34">
        <f t="shared" si="59"/>
        <v>0</v>
      </c>
      <c r="M328" s="34">
        <f t="shared" si="60"/>
        <v>0</v>
      </c>
      <c r="N328" s="34">
        <f t="shared" si="61"/>
        <v>0</v>
      </c>
    </row>
    <row r="329" spans="1:14" x14ac:dyDescent="0.2">
      <c r="A329" s="35" t="s">
        <v>594</v>
      </c>
      <c r="B329" s="36" t="s">
        <v>53</v>
      </c>
      <c r="C329" s="35" t="s">
        <v>595</v>
      </c>
      <c r="D329" s="30" t="s">
        <v>48</v>
      </c>
      <c r="E329" s="31">
        <v>614000</v>
      </c>
      <c r="F329" s="31">
        <v>614000</v>
      </c>
      <c r="G329" s="32">
        <v>0</v>
      </c>
      <c r="H329" s="33">
        <v>614</v>
      </c>
      <c r="I329" s="33">
        <v>614</v>
      </c>
      <c r="J329" s="33">
        <v>0</v>
      </c>
      <c r="K329" s="34">
        <f t="shared" si="58"/>
        <v>0</v>
      </c>
      <c r="L329" s="34">
        <f t="shared" si="59"/>
        <v>0</v>
      </c>
      <c r="M329" s="34">
        <f t="shared" si="60"/>
        <v>0</v>
      </c>
      <c r="N329" s="34">
        <f t="shared" si="61"/>
        <v>0</v>
      </c>
    </row>
    <row r="330" spans="1:14" x14ac:dyDescent="0.2">
      <c r="A330" s="35" t="s">
        <v>596</v>
      </c>
      <c r="B330" s="36" t="s">
        <v>115</v>
      </c>
      <c r="C330" s="35" t="s">
        <v>597</v>
      </c>
      <c r="D330" s="30" t="s">
        <v>48</v>
      </c>
      <c r="E330" s="31">
        <v>1251885</v>
      </c>
      <c r="F330" s="31">
        <v>1251885</v>
      </c>
      <c r="G330" s="32">
        <v>0</v>
      </c>
      <c r="H330" s="33">
        <v>569.04</v>
      </c>
      <c r="I330" s="33">
        <v>569.04</v>
      </c>
      <c r="J330" s="33">
        <v>0</v>
      </c>
      <c r="K330" s="34">
        <f t="shared" si="58"/>
        <v>0</v>
      </c>
      <c r="L330" s="34">
        <f t="shared" si="59"/>
        <v>0</v>
      </c>
      <c r="M330" s="34">
        <f t="shared" si="60"/>
        <v>0</v>
      </c>
      <c r="N330" s="34">
        <f t="shared" si="61"/>
        <v>0</v>
      </c>
    </row>
    <row r="331" spans="1:14" x14ac:dyDescent="0.2">
      <c r="A331" s="35" t="s">
        <v>598</v>
      </c>
      <c r="B331" s="36" t="s">
        <v>53</v>
      </c>
      <c r="C331" s="35" t="s">
        <v>599</v>
      </c>
      <c r="D331" s="30" t="s">
        <v>48</v>
      </c>
      <c r="E331" s="31">
        <v>4026469.23</v>
      </c>
      <c r="F331" s="31">
        <v>4026469.23</v>
      </c>
      <c r="G331" s="32">
        <v>0</v>
      </c>
      <c r="H331" s="33">
        <v>334.4</v>
      </c>
      <c r="I331" s="33">
        <v>334.4</v>
      </c>
      <c r="J331" s="33">
        <v>0</v>
      </c>
      <c r="K331" s="34">
        <f t="shared" si="58"/>
        <v>0</v>
      </c>
      <c r="L331" s="34">
        <f t="shared" si="59"/>
        <v>0</v>
      </c>
      <c r="M331" s="34">
        <f t="shared" si="60"/>
        <v>0</v>
      </c>
      <c r="N331" s="34">
        <f t="shared" si="61"/>
        <v>0</v>
      </c>
    </row>
    <row r="332" spans="1:14" x14ac:dyDescent="0.2">
      <c r="A332" s="35" t="s">
        <v>600</v>
      </c>
      <c r="B332" s="36" t="s">
        <v>115</v>
      </c>
      <c r="C332" s="35" t="s">
        <v>601</v>
      </c>
      <c r="D332" s="30" t="s">
        <v>48</v>
      </c>
      <c r="E332" s="31">
        <v>555360</v>
      </c>
      <c r="F332" s="31">
        <v>555360</v>
      </c>
      <c r="G332" s="32">
        <v>0</v>
      </c>
      <c r="H332" s="33">
        <v>252.44</v>
      </c>
      <c r="I332" s="33">
        <v>252.44</v>
      </c>
      <c r="J332" s="33">
        <v>0</v>
      </c>
      <c r="K332" s="34">
        <f t="shared" si="58"/>
        <v>0</v>
      </c>
      <c r="L332" s="34">
        <f t="shared" si="59"/>
        <v>0</v>
      </c>
      <c r="M332" s="34">
        <f t="shared" si="60"/>
        <v>0</v>
      </c>
      <c r="N332" s="34">
        <f t="shared" si="61"/>
        <v>0</v>
      </c>
    </row>
    <row r="333" spans="1:14" x14ac:dyDescent="0.2">
      <c r="A333" s="35" t="s">
        <v>602</v>
      </c>
      <c r="B333" s="36" t="s">
        <v>53</v>
      </c>
      <c r="C333" s="35" t="s">
        <v>603</v>
      </c>
      <c r="D333" s="30" t="s">
        <v>48</v>
      </c>
      <c r="E333" s="31">
        <v>370240</v>
      </c>
      <c r="F333" s="31">
        <v>370240</v>
      </c>
      <c r="G333" s="32">
        <v>0</v>
      </c>
      <c r="H333" s="33">
        <v>370.24</v>
      </c>
      <c r="I333" s="33">
        <v>370.24</v>
      </c>
      <c r="J333" s="33">
        <v>0</v>
      </c>
      <c r="K333" s="34">
        <f t="shared" si="58"/>
        <v>0</v>
      </c>
      <c r="L333" s="34">
        <f t="shared" si="59"/>
        <v>0</v>
      </c>
      <c r="M333" s="34">
        <f t="shared" si="60"/>
        <v>0</v>
      </c>
      <c r="N333" s="34">
        <f t="shared" si="61"/>
        <v>0</v>
      </c>
    </row>
    <row r="334" spans="1:14" x14ac:dyDescent="0.2">
      <c r="A334" s="35" t="s">
        <v>604</v>
      </c>
      <c r="B334" s="36" t="s">
        <v>53</v>
      </c>
      <c r="C334" s="35" t="s">
        <v>605</v>
      </c>
      <c r="D334" s="30" t="s">
        <v>48</v>
      </c>
      <c r="E334" s="31">
        <v>1000000</v>
      </c>
      <c r="F334" s="31">
        <v>1000000</v>
      </c>
      <c r="G334" s="32">
        <v>0</v>
      </c>
      <c r="H334" s="33">
        <v>1409.47</v>
      </c>
      <c r="I334" s="33">
        <v>1409.47</v>
      </c>
      <c r="J334" s="33">
        <v>0</v>
      </c>
      <c r="K334" s="34">
        <f t="shared" si="58"/>
        <v>0</v>
      </c>
      <c r="L334" s="34">
        <f t="shared" si="59"/>
        <v>0</v>
      </c>
      <c r="M334" s="34">
        <f t="shared" si="60"/>
        <v>0</v>
      </c>
      <c r="N334" s="34">
        <f t="shared" si="61"/>
        <v>0</v>
      </c>
    </row>
    <row r="335" spans="1:14" x14ac:dyDescent="0.2">
      <c r="A335" s="35" t="s">
        <v>606</v>
      </c>
      <c r="B335" s="29" t="s">
        <v>106</v>
      </c>
      <c r="C335" s="37" t="s">
        <v>607</v>
      </c>
      <c r="D335" s="38" t="s">
        <v>44</v>
      </c>
      <c r="E335" s="31">
        <v>2802000</v>
      </c>
      <c r="F335" s="31">
        <v>2802000</v>
      </c>
      <c r="G335" s="32">
        <v>2764640</v>
      </c>
      <c r="H335" s="33">
        <v>1050</v>
      </c>
      <c r="I335" s="33">
        <v>1050</v>
      </c>
      <c r="J335" s="33">
        <v>0</v>
      </c>
      <c r="K335" s="34">
        <f>G335/E335</f>
        <v>0.98666666666666669</v>
      </c>
      <c r="L335" s="34">
        <f>G335/F335</f>
        <v>0.98666666666666669</v>
      </c>
      <c r="M335" s="34">
        <f>J335/H335</f>
        <v>0</v>
      </c>
      <c r="N335" s="34">
        <f>J335/I335</f>
        <v>0</v>
      </c>
    </row>
    <row r="336" spans="1:14" x14ac:dyDescent="0.2">
      <c r="A336" s="35" t="s">
        <v>919</v>
      </c>
      <c r="B336" s="29" t="s">
        <v>227</v>
      </c>
      <c r="C336" s="57" t="s">
        <v>608</v>
      </c>
      <c r="D336" s="38" t="s">
        <v>44</v>
      </c>
      <c r="E336" s="31">
        <v>155000</v>
      </c>
      <c r="F336" s="31">
        <v>155000</v>
      </c>
      <c r="G336" s="32">
        <v>64951.28</v>
      </c>
      <c r="H336" s="33">
        <v>1</v>
      </c>
      <c r="I336" s="33">
        <v>1</v>
      </c>
      <c r="J336" s="33">
        <v>0</v>
      </c>
      <c r="K336" s="34">
        <f>G336/E336</f>
        <v>0.41904051612903226</v>
      </c>
      <c r="L336" s="34">
        <f>G336/F336</f>
        <v>0.41904051612903226</v>
      </c>
      <c r="M336" s="34">
        <f>J336/H336</f>
        <v>0</v>
      </c>
      <c r="N336" s="34">
        <f>J336/I336</f>
        <v>0</v>
      </c>
    </row>
    <row r="337" spans="1:14" x14ac:dyDescent="0.2">
      <c r="A337" s="35" t="s">
        <v>920</v>
      </c>
      <c r="B337" s="29" t="s">
        <v>227</v>
      </c>
      <c r="C337" s="37" t="s">
        <v>610</v>
      </c>
      <c r="D337" s="38" t="s">
        <v>44</v>
      </c>
      <c r="E337" s="31">
        <v>295000</v>
      </c>
      <c r="F337" s="31">
        <v>295000</v>
      </c>
      <c r="G337" s="32">
        <v>110806.52</v>
      </c>
      <c r="H337" s="61">
        <v>1</v>
      </c>
      <c r="I337" s="61">
        <v>1</v>
      </c>
      <c r="J337" s="33">
        <v>0</v>
      </c>
      <c r="K337" s="34">
        <f>G337/E337</f>
        <v>0.3756153220338983</v>
      </c>
      <c r="L337" s="34">
        <f>G337/F337</f>
        <v>0.3756153220338983</v>
      </c>
      <c r="M337" s="34">
        <f>J337/H337</f>
        <v>0</v>
      </c>
      <c r="N337" s="34">
        <f>J337/I337</f>
        <v>0</v>
      </c>
    </row>
    <row r="338" spans="1:14" x14ac:dyDescent="0.2">
      <c r="A338" s="35" t="s">
        <v>609</v>
      </c>
      <c r="B338" s="29" t="s">
        <v>227</v>
      </c>
      <c r="C338" s="37" t="s">
        <v>611</v>
      </c>
      <c r="D338" s="38" t="s">
        <v>44</v>
      </c>
      <c r="E338" s="31">
        <v>295000</v>
      </c>
      <c r="F338" s="31">
        <v>295000</v>
      </c>
      <c r="G338" s="32">
        <v>116950.98</v>
      </c>
      <c r="H338" s="61">
        <v>1</v>
      </c>
      <c r="I338" s="61">
        <v>1</v>
      </c>
      <c r="J338" s="33">
        <v>0</v>
      </c>
      <c r="K338" s="34">
        <f>G338/E338</f>
        <v>0.39644399999999996</v>
      </c>
      <c r="L338" s="34">
        <f>G338/F338</f>
        <v>0.39644399999999996</v>
      </c>
      <c r="M338" s="34">
        <f>J338/H338</f>
        <v>0</v>
      </c>
      <c r="N338" s="34">
        <f>J338/I338</f>
        <v>0</v>
      </c>
    </row>
    <row r="339" spans="1:14" x14ac:dyDescent="0.2">
      <c r="A339" s="39" t="s">
        <v>612</v>
      </c>
      <c r="B339" s="40" t="s">
        <v>53</v>
      </c>
      <c r="C339" s="46" t="s">
        <v>613</v>
      </c>
      <c r="D339" s="41" t="s">
        <v>44</v>
      </c>
      <c r="E339" s="32">
        <v>316411.58</v>
      </c>
      <c r="F339" s="32">
        <f t="shared" ref="F339:F340" si="62">E339</f>
        <v>316411.58</v>
      </c>
      <c r="G339" s="32">
        <v>316411.58</v>
      </c>
      <c r="H339" s="61">
        <v>1</v>
      </c>
      <c r="I339" s="61">
        <v>1</v>
      </c>
      <c r="J339" s="61">
        <v>1</v>
      </c>
      <c r="K339" s="34">
        <f t="shared" si="19"/>
        <v>1</v>
      </c>
      <c r="L339" s="34">
        <f t="shared" si="20"/>
        <v>1</v>
      </c>
      <c r="M339" s="34">
        <f t="shared" si="21"/>
        <v>1</v>
      </c>
      <c r="N339" s="34">
        <f t="shared" si="22"/>
        <v>1</v>
      </c>
    </row>
    <row r="340" spans="1:14" x14ac:dyDescent="0.2">
      <c r="A340" s="39" t="s">
        <v>614</v>
      </c>
      <c r="B340" s="40" t="s">
        <v>122</v>
      </c>
      <c r="C340" s="46" t="s">
        <v>615</v>
      </c>
      <c r="D340" s="41" t="s">
        <v>44</v>
      </c>
      <c r="E340" s="32">
        <v>2126790.77</v>
      </c>
      <c r="F340" s="32">
        <f t="shared" si="62"/>
        <v>2126790.77</v>
      </c>
      <c r="G340" s="32">
        <v>2087582.3</v>
      </c>
      <c r="H340" s="33">
        <v>1</v>
      </c>
      <c r="I340" s="33">
        <v>1</v>
      </c>
      <c r="J340" s="33">
        <v>1</v>
      </c>
      <c r="K340" s="34">
        <f t="shared" si="19"/>
        <v>0.98156449117935562</v>
      </c>
      <c r="L340" s="34">
        <f t="shared" si="20"/>
        <v>0.98156449117935562</v>
      </c>
      <c r="M340" s="34">
        <f t="shared" si="21"/>
        <v>1</v>
      </c>
      <c r="N340" s="34">
        <f t="shared" si="22"/>
        <v>1</v>
      </c>
    </row>
    <row r="341" spans="1:14" x14ac:dyDescent="0.2">
      <c r="A341" s="35" t="s">
        <v>616</v>
      </c>
      <c r="B341" s="29" t="s">
        <v>106</v>
      </c>
      <c r="C341" s="37" t="s">
        <v>617</v>
      </c>
      <c r="D341" s="38" t="s">
        <v>44</v>
      </c>
      <c r="E341" s="31">
        <v>90000</v>
      </c>
      <c r="F341" s="31">
        <v>90000</v>
      </c>
      <c r="G341" s="32">
        <v>0</v>
      </c>
      <c r="H341" s="33">
        <v>3</v>
      </c>
      <c r="I341" s="33">
        <v>3</v>
      </c>
      <c r="J341" s="33">
        <v>0</v>
      </c>
      <c r="K341" s="34">
        <f t="shared" si="19"/>
        <v>0</v>
      </c>
      <c r="L341" s="34">
        <f t="shared" si="20"/>
        <v>0</v>
      </c>
      <c r="M341" s="34">
        <f t="shared" si="21"/>
        <v>0</v>
      </c>
      <c r="N341" s="34">
        <f t="shared" si="22"/>
        <v>0</v>
      </c>
    </row>
    <row r="342" spans="1:14" x14ac:dyDescent="0.2">
      <c r="A342" s="35" t="s">
        <v>618</v>
      </c>
      <c r="B342" s="29" t="s">
        <v>403</v>
      </c>
      <c r="C342" s="37" t="s">
        <v>619</v>
      </c>
      <c r="D342" s="38" t="s">
        <v>44</v>
      </c>
      <c r="E342" s="31">
        <v>671000</v>
      </c>
      <c r="F342" s="31">
        <v>671000</v>
      </c>
      <c r="G342" s="32">
        <v>0</v>
      </c>
      <c r="H342" s="33">
        <v>1</v>
      </c>
      <c r="I342" s="33">
        <v>1</v>
      </c>
      <c r="J342" s="33">
        <v>0</v>
      </c>
      <c r="K342" s="34">
        <f t="shared" si="19"/>
        <v>0</v>
      </c>
      <c r="L342" s="34">
        <f t="shared" si="20"/>
        <v>0</v>
      </c>
      <c r="M342" s="34">
        <f t="shared" si="21"/>
        <v>0</v>
      </c>
      <c r="N342" s="34">
        <f t="shared" si="22"/>
        <v>0</v>
      </c>
    </row>
    <row r="343" spans="1:14" x14ac:dyDescent="0.2">
      <c r="A343" s="35" t="s">
        <v>618</v>
      </c>
      <c r="B343" s="29" t="s">
        <v>403</v>
      </c>
      <c r="C343" s="37" t="s">
        <v>620</v>
      </c>
      <c r="D343" s="38" t="s">
        <v>44</v>
      </c>
      <c r="E343" s="31">
        <f>63367.52+35000</f>
        <v>98367.51999999999</v>
      </c>
      <c r="F343" s="31">
        <f>63367.52+35000</f>
        <v>98367.51999999999</v>
      </c>
      <c r="G343" s="32">
        <v>0</v>
      </c>
      <c r="H343" s="33">
        <v>1</v>
      </c>
      <c r="I343" s="33">
        <v>1</v>
      </c>
      <c r="J343" s="33">
        <v>0</v>
      </c>
      <c r="K343" s="34">
        <f t="shared" si="19"/>
        <v>0</v>
      </c>
      <c r="L343" s="34">
        <f t="shared" si="20"/>
        <v>0</v>
      </c>
      <c r="M343" s="34">
        <f t="shared" si="21"/>
        <v>0</v>
      </c>
      <c r="N343" s="34">
        <f t="shared" si="22"/>
        <v>0</v>
      </c>
    </row>
    <row r="344" spans="1:14" x14ac:dyDescent="0.2">
      <c r="A344" s="35" t="s">
        <v>618</v>
      </c>
      <c r="B344" s="29" t="s">
        <v>403</v>
      </c>
      <c r="C344" s="37" t="s">
        <v>621</v>
      </c>
      <c r="D344" s="38" t="s">
        <v>44</v>
      </c>
      <c r="E344" s="31">
        <v>50000</v>
      </c>
      <c r="F344" s="31">
        <v>50000</v>
      </c>
      <c r="G344" s="32">
        <v>0</v>
      </c>
      <c r="H344" s="33">
        <v>1</v>
      </c>
      <c r="I344" s="33">
        <v>1</v>
      </c>
      <c r="J344" s="33">
        <v>0</v>
      </c>
      <c r="K344" s="34">
        <f t="shared" si="19"/>
        <v>0</v>
      </c>
      <c r="L344" s="34">
        <f t="shared" si="20"/>
        <v>0</v>
      </c>
      <c r="M344" s="34">
        <f t="shared" si="21"/>
        <v>0</v>
      </c>
      <c r="N344" s="34">
        <f t="shared" si="22"/>
        <v>0</v>
      </c>
    </row>
    <row r="345" spans="1:14" x14ac:dyDescent="0.2">
      <c r="A345" s="35" t="s">
        <v>618</v>
      </c>
      <c r="B345" s="29" t="s">
        <v>403</v>
      </c>
      <c r="C345" s="37" t="s">
        <v>622</v>
      </c>
      <c r="D345" s="38" t="s">
        <v>44</v>
      </c>
      <c r="E345" s="31">
        <v>110000</v>
      </c>
      <c r="F345" s="31">
        <v>110000</v>
      </c>
      <c r="G345" s="32">
        <v>0</v>
      </c>
      <c r="H345" s="33">
        <v>1</v>
      </c>
      <c r="I345" s="33">
        <v>1</v>
      </c>
      <c r="J345" s="33">
        <v>0</v>
      </c>
      <c r="K345" s="34">
        <f t="shared" si="19"/>
        <v>0</v>
      </c>
      <c r="L345" s="34">
        <f t="shared" si="20"/>
        <v>0</v>
      </c>
      <c r="M345" s="34">
        <f t="shared" si="21"/>
        <v>0</v>
      </c>
      <c r="N345" s="34">
        <f t="shared" si="22"/>
        <v>0</v>
      </c>
    </row>
    <row r="346" spans="1:14" x14ac:dyDescent="0.2">
      <c r="A346" s="35" t="s">
        <v>618</v>
      </c>
      <c r="B346" s="29" t="s">
        <v>403</v>
      </c>
      <c r="C346" s="37" t="s">
        <v>623</v>
      </c>
      <c r="D346" s="38" t="s">
        <v>44</v>
      </c>
      <c r="E346" s="31">
        <f>750*10*25</f>
        <v>187500</v>
      </c>
      <c r="F346" s="31">
        <f>750*10*25</f>
        <v>187500</v>
      </c>
      <c r="G346" s="32">
        <v>0</v>
      </c>
      <c r="H346" s="33">
        <v>1</v>
      </c>
      <c r="I346" s="33">
        <v>1</v>
      </c>
      <c r="J346" s="33">
        <v>0</v>
      </c>
      <c r="K346" s="34">
        <f t="shared" si="19"/>
        <v>0</v>
      </c>
      <c r="L346" s="34">
        <f t="shared" si="20"/>
        <v>0</v>
      </c>
      <c r="M346" s="34">
        <f t="shared" si="21"/>
        <v>0</v>
      </c>
      <c r="N346" s="34">
        <f t="shared" si="22"/>
        <v>0</v>
      </c>
    </row>
    <row r="347" spans="1:14" x14ac:dyDescent="0.2">
      <c r="A347" s="35" t="s">
        <v>618</v>
      </c>
      <c r="B347" s="29" t="s">
        <v>403</v>
      </c>
      <c r="C347" s="37" t="s">
        <v>624</v>
      </c>
      <c r="D347" s="38" t="s">
        <v>44</v>
      </c>
      <c r="E347" s="31">
        <v>8500</v>
      </c>
      <c r="F347" s="31">
        <v>8500</v>
      </c>
      <c r="G347" s="32">
        <v>0</v>
      </c>
      <c r="H347" s="33">
        <v>1</v>
      </c>
      <c r="I347" s="33">
        <v>1</v>
      </c>
      <c r="J347" s="33">
        <v>0</v>
      </c>
      <c r="K347" s="34">
        <f t="shared" si="19"/>
        <v>0</v>
      </c>
      <c r="L347" s="34">
        <f t="shared" si="20"/>
        <v>0</v>
      </c>
      <c r="M347" s="34">
        <f t="shared" si="21"/>
        <v>0</v>
      </c>
      <c r="N347" s="34">
        <f t="shared" si="22"/>
        <v>0</v>
      </c>
    </row>
    <row r="348" spans="1:14" x14ac:dyDescent="0.2">
      <c r="A348" s="50" t="s">
        <v>625</v>
      </c>
      <c r="B348" s="40" t="s">
        <v>125</v>
      </c>
      <c r="C348" s="41" t="s">
        <v>626</v>
      </c>
      <c r="D348" s="38" t="s">
        <v>44</v>
      </c>
      <c r="E348" s="49">
        <v>5289297.8099999996</v>
      </c>
      <c r="F348" s="49">
        <v>5289297.8099999996</v>
      </c>
      <c r="G348" s="32">
        <v>0</v>
      </c>
      <c r="H348" s="33">
        <v>1</v>
      </c>
      <c r="I348" s="33">
        <v>1</v>
      </c>
      <c r="J348" s="33">
        <v>1</v>
      </c>
      <c r="K348" s="34">
        <f t="shared" si="19"/>
        <v>0</v>
      </c>
      <c r="L348" s="34">
        <f t="shared" si="20"/>
        <v>0</v>
      </c>
      <c r="M348" s="34">
        <f t="shared" si="21"/>
        <v>1</v>
      </c>
      <c r="N348" s="34">
        <f t="shared" si="22"/>
        <v>1</v>
      </c>
    </row>
    <row r="349" spans="1:14" x14ac:dyDescent="0.2">
      <c r="A349" s="50" t="s">
        <v>627</v>
      </c>
      <c r="B349" s="40" t="s">
        <v>125</v>
      </c>
      <c r="C349" s="41" t="s">
        <v>626</v>
      </c>
      <c r="D349" s="38" t="s">
        <v>44</v>
      </c>
      <c r="E349" s="49">
        <v>2045191.77</v>
      </c>
      <c r="F349" s="49">
        <v>2045191.77</v>
      </c>
      <c r="G349" s="32">
        <v>2034683.64</v>
      </c>
      <c r="H349" s="33">
        <v>1</v>
      </c>
      <c r="I349" s="33">
        <v>1</v>
      </c>
      <c r="J349" s="33">
        <v>1</v>
      </c>
      <c r="K349" s="34">
        <f>G349/E349</f>
        <v>0.99486203193551859</v>
      </c>
      <c r="L349" s="34">
        <f>G349/F349</f>
        <v>0.99486203193551859</v>
      </c>
      <c r="M349" s="34">
        <f>J349/H349</f>
        <v>1</v>
      </c>
      <c r="N349" s="34">
        <f>J349/I349</f>
        <v>1</v>
      </c>
    </row>
    <row r="350" spans="1:14" x14ac:dyDescent="0.2">
      <c r="A350" s="35" t="s">
        <v>628</v>
      </c>
      <c r="B350" s="29" t="s">
        <v>72</v>
      </c>
      <c r="C350" s="37" t="s">
        <v>629</v>
      </c>
      <c r="D350" s="38" t="s">
        <v>44</v>
      </c>
      <c r="E350" s="31">
        <v>8000000</v>
      </c>
      <c r="F350" s="31">
        <v>8000000</v>
      </c>
      <c r="G350" s="32">
        <v>0</v>
      </c>
      <c r="H350" s="33">
        <v>1</v>
      </c>
      <c r="I350" s="33">
        <v>1</v>
      </c>
      <c r="J350" s="33">
        <v>0</v>
      </c>
      <c r="K350" s="34">
        <f t="shared" si="19"/>
        <v>0</v>
      </c>
      <c r="L350" s="34">
        <f t="shared" si="20"/>
        <v>0</v>
      </c>
      <c r="M350" s="34">
        <f t="shared" si="21"/>
        <v>0</v>
      </c>
      <c r="N350" s="34">
        <f t="shared" si="22"/>
        <v>0</v>
      </c>
    </row>
    <row r="351" spans="1:14" x14ac:dyDescent="0.2">
      <c r="A351" s="35" t="s">
        <v>628</v>
      </c>
      <c r="B351" s="29" t="s">
        <v>72</v>
      </c>
      <c r="C351" s="37" t="s">
        <v>630</v>
      </c>
      <c r="D351" s="38" t="s">
        <v>44</v>
      </c>
      <c r="E351" s="31">
        <v>1100000</v>
      </c>
      <c r="F351" s="31">
        <v>1100000</v>
      </c>
      <c r="G351" s="32">
        <v>0</v>
      </c>
      <c r="H351" s="33">
        <v>1</v>
      </c>
      <c r="I351" s="33">
        <v>1</v>
      </c>
      <c r="J351" s="33">
        <v>0</v>
      </c>
      <c r="K351" s="34">
        <f t="shared" si="19"/>
        <v>0</v>
      </c>
      <c r="L351" s="34">
        <f t="shared" si="20"/>
        <v>0</v>
      </c>
      <c r="M351" s="34">
        <f t="shared" si="21"/>
        <v>0</v>
      </c>
      <c r="N351" s="34">
        <f t="shared" si="22"/>
        <v>0</v>
      </c>
    </row>
    <row r="352" spans="1:14" x14ac:dyDescent="0.2">
      <c r="A352" s="35" t="s">
        <v>631</v>
      </c>
      <c r="B352" s="29" t="s">
        <v>72</v>
      </c>
      <c r="C352" s="37" t="s">
        <v>632</v>
      </c>
      <c r="D352" s="38" t="s">
        <v>44</v>
      </c>
      <c r="E352" s="31">
        <v>9970000</v>
      </c>
      <c r="F352" s="31">
        <v>9970000</v>
      </c>
      <c r="G352" s="32">
        <v>0</v>
      </c>
      <c r="H352" s="33">
        <v>1</v>
      </c>
      <c r="I352" s="33">
        <v>1</v>
      </c>
      <c r="J352" s="33">
        <v>0</v>
      </c>
      <c r="K352" s="34">
        <f t="shared" si="19"/>
        <v>0</v>
      </c>
      <c r="L352" s="34">
        <f t="shared" si="20"/>
        <v>0</v>
      </c>
      <c r="M352" s="34">
        <f t="shared" si="21"/>
        <v>0</v>
      </c>
      <c r="N352" s="34">
        <f t="shared" si="22"/>
        <v>0</v>
      </c>
    </row>
    <row r="353" spans="1:14" x14ac:dyDescent="0.2">
      <c r="A353" s="50" t="s">
        <v>633</v>
      </c>
      <c r="B353" s="40" t="s">
        <v>122</v>
      </c>
      <c r="C353" s="41" t="s">
        <v>634</v>
      </c>
      <c r="D353" s="38" t="s">
        <v>44</v>
      </c>
      <c r="E353" s="32">
        <v>6642705.6799999997</v>
      </c>
      <c r="F353" s="32">
        <v>6642705.6799999997</v>
      </c>
      <c r="G353" s="32">
        <v>5772790.4900000002</v>
      </c>
      <c r="H353" s="61">
        <v>1</v>
      </c>
      <c r="I353" s="61">
        <v>1</v>
      </c>
      <c r="J353" s="61">
        <v>1</v>
      </c>
      <c r="K353" s="34">
        <f t="shared" si="19"/>
        <v>0.8690420392071323</v>
      </c>
      <c r="L353" s="34">
        <f t="shared" si="20"/>
        <v>0.8690420392071323</v>
      </c>
      <c r="M353" s="34">
        <f t="shared" si="21"/>
        <v>1</v>
      </c>
      <c r="N353" s="34">
        <f t="shared" si="22"/>
        <v>1</v>
      </c>
    </row>
    <row r="354" spans="1:14" x14ac:dyDescent="0.2">
      <c r="A354" s="35" t="s">
        <v>635</v>
      </c>
      <c r="B354" s="29" t="s">
        <v>72</v>
      </c>
      <c r="C354" s="37" t="s">
        <v>636</v>
      </c>
      <c r="D354" s="38" t="s">
        <v>44</v>
      </c>
      <c r="E354" s="31">
        <v>5000000</v>
      </c>
      <c r="F354" s="31">
        <v>5000000</v>
      </c>
      <c r="G354" s="32">
        <v>0</v>
      </c>
      <c r="H354" s="33">
        <v>1</v>
      </c>
      <c r="I354" s="33">
        <v>1</v>
      </c>
      <c r="J354" s="33">
        <v>0</v>
      </c>
      <c r="K354" s="34">
        <f t="shared" si="19"/>
        <v>0</v>
      </c>
      <c r="L354" s="34">
        <f t="shared" si="20"/>
        <v>0</v>
      </c>
      <c r="M354" s="34">
        <f t="shared" si="21"/>
        <v>0</v>
      </c>
      <c r="N354" s="34">
        <f t="shared" si="22"/>
        <v>0</v>
      </c>
    </row>
    <row r="355" spans="1:14" x14ac:dyDescent="0.2">
      <c r="A355" s="35" t="s">
        <v>637</v>
      </c>
      <c r="B355" s="29" t="s">
        <v>106</v>
      </c>
      <c r="C355" s="37" t="s">
        <v>638</v>
      </c>
      <c r="D355" s="38" t="s">
        <v>44</v>
      </c>
      <c r="E355" s="31">
        <v>4608500</v>
      </c>
      <c r="F355" s="31">
        <v>4608500</v>
      </c>
      <c r="G355" s="32">
        <v>4605664</v>
      </c>
      <c r="H355" s="33">
        <v>761</v>
      </c>
      <c r="I355" s="33">
        <v>761</v>
      </c>
      <c r="J355" s="33">
        <v>0</v>
      </c>
      <c r="K355" s="34">
        <f>G355/E355</f>
        <v>0.99938461538461543</v>
      </c>
      <c r="L355" s="34">
        <f>G355/F355</f>
        <v>0.99938461538461543</v>
      </c>
      <c r="M355" s="34">
        <f>J355/H355</f>
        <v>0</v>
      </c>
      <c r="N355" s="34">
        <f>J355/I355</f>
        <v>0</v>
      </c>
    </row>
    <row r="356" spans="1:14" x14ac:dyDescent="0.2">
      <c r="A356" s="35" t="s">
        <v>639</v>
      </c>
      <c r="B356" s="29" t="s">
        <v>106</v>
      </c>
      <c r="C356" s="37" t="s">
        <v>640</v>
      </c>
      <c r="D356" s="38" t="s">
        <v>44</v>
      </c>
      <c r="E356" s="31">
        <v>1368000</v>
      </c>
      <c r="F356" s="31">
        <v>1368000</v>
      </c>
      <c r="G356" s="32">
        <v>0</v>
      </c>
      <c r="H356" s="33">
        <v>160</v>
      </c>
      <c r="I356" s="33">
        <v>160</v>
      </c>
      <c r="J356" s="33">
        <v>0</v>
      </c>
      <c r="K356" s="34">
        <f t="shared" si="19"/>
        <v>0</v>
      </c>
      <c r="L356" s="34">
        <f t="shared" si="20"/>
        <v>0</v>
      </c>
      <c r="M356" s="34">
        <f t="shared" si="21"/>
        <v>0</v>
      </c>
      <c r="N356" s="34">
        <f t="shared" si="22"/>
        <v>0</v>
      </c>
    </row>
    <row r="357" spans="1:14" x14ac:dyDescent="0.2">
      <c r="A357" s="35" t="s">
        <v>639</v>
      </c>
      <c r="B357" s="29" t="s">
        <v>53</v>
      </c>
      <c r="C357" s="37" t="s">
        <v>641</v>
      </c>
      <c r="D357" s="38" t="s">
        <v>44</v>
      </c>
      <c r="E357" s="31">
        <v>143000</v>
      </c>
      <c r="F357" s="31">
        <v>143000</v>
      </c>
      <c r="G357" s="32">
        <v>0</v>
      </c>
      <c r="H357" s="33">
        <v>1</v>
      </c>
      <c r="I357" s="33">
        <v>1</v>
      </c>
      <c r="J357" s="33">
        <v>0</v>
      </c>
      <c r="K357" s="34">
        <f t="shared" si="19"/>
        <v>0</v>
      </c>
      <c r="L357" s="34">
        <f t="shared" si="20"/>
        <v>0</v>
      </c>
      <c r="M357" s="34">
        <f t="shared" si="21"/>
        <v>0</v>
      </c>
      <c r="N357" s="34">
        <f t="shared" si="22"/>
        <v>0</v>
      </c>
    </row>
    <row r="358" spans="1:14" x14ac:dyDescent="0.2">
      <c r="A358" s="35" t="s">
        <v>639</v>
      </c>
      <c r="B358" s="29" t="s">
        <v>53</v>
      </c>
      <c r="C358" s="37" t="s">
        <v>642</v>
      </c>
      <c r="D358" s="38" t="s">
        <v>44</v>
      </c>
      <c r="E358" s="31">
        <v>191300</v>
      </c>
      <c r="F358" s="31">
        <v>191300</v>
      </c>
      <c r="G358" s="32">
        <v>0</v>
      </c>
      <c r="H358" s="33">
        <v>1</v>
      </c>
      <c r="I358" s="33">
        <v>1</v>
      </c>
      <c r="J358" s="33">
        <v>0</v>
      </c>
      <c r="K358" s="34">
        <f t="shared" si="19"/>
        <v>0</v>
      </c>
      <c r="L358" s="34">
        <f t="shared" si="20"/>
        <v>0</v>
      </c>
      <c r="M358" s="34">
        <f t="shared" si="21"/>
        <v>0</v>
      </c>
      <c r="N358" s="34">
        <f t="shared" si="22"/>
        <v>0</v>
      </c>
    </row>
    <row r="359" spans="1:14" x14ac:dyDescent="0.2">
      <c r="A359" s="35" t="s">
        <v>639</v>
      </c>
      <c r="B359" s="29" t="s">
        <v>53</v>
      </c>
      <c r="C359" s="37" t="s">
        <v>643</v>
      </c>
      <c r="D359" s="38" t="s">
        <v>44</v>
      </c>
      <c r="E359" s="31">
        <v>240000</v>
      </c>
      <c r="F359" s="31">
        <v>240000</v>
      </c>
      <c r="G359" s="32">
        <v>0</v>
      </c>
      <c r="H359" s="33">
        <v>1</v>
      </c>
      <c r="I359" s="33">
        <v>1</v>
      </c>
      <c r="J359" s="33">
        <v>0</v>
      </c>
      <c r="K359" s="34">
        <f t="shared" si="19"/>
        <v>0</v>
      </c>
      <c r="L359" s="34">
        <f t="shared" si="20"/>
        <v>0</v>
      </c>
      <c r="M359" s="34">
        <f t="shared" si="21"/>
        <v>0</v>
      </c>
      <c r="N359" s="34">
        <f t="shared" si="22"/>
        <v>0</v>
      </c>
    </row>
    <row r="360" spans="1:14" x14ac:dyDescent="0.2">
      <c r="A360" s="35" t="s">
        <v>639</v>
      </c>
      <c r="B360" s="29" t="s">
        <v>53</v>
      </c>
      <c r="C360" s="37" t="s">
        <v>644</v>
      </c>
      <c r="D360" s="38" t="s">
        <v>44</v>
      </c>
      <c r="E360" s="31">
        <v>250000</v>
      </c>
      <c r="F360" s="31">
        <v>250000</v>
      </c>
      <c r="G360" s="32">
        <v>0</v>
      </c>
      <c r="H360" s="33">
        <v>1</v>
      </c>
      <c r="I360" s="33">
        <v>1</v>
      </c>
      <c r="J360" s="33">
        <v>0</v>
      </c>
      <c r="K360" s="34">
        <f t="shared" si="19"/>
        <v>0</v>
      </c>
      <c r="L360" s="34">
        <f t="shared" si="20"/>
        <v>0</v>
      </c>
      <c r="M360" s="34">
        <f t="shared" si="21"/>
        <v>0</v>
      </c>
      <c r="N360" s="34">
        <f t="shared" si="22"/>
        <v>0</v>
      </c>
    </row>
    <row r="361" spans="1:14" x14ac:dyDescent="0.2">
      <c r="A361" s="35" t="s">
        <v>639</v>
      </c>
      <c r="B361" s="29" t="s">
        <v>53</v>
      </c>
      <c r="C361" s="37" t="s">
        <v>645</v>
      </c>
      <c r="D361" s="38" t="s">
        <v>44</v>
      </c>
      <c r="E361" s="31">
        <v>150000</v>
      </c>
      <c r="F361" s="31">
        <v>150000</v>
      </c>
      <c r="G361" s="32">
        <v>0</v>
      </c>
      <c r="H361" s="33">
        <v>1</v>
      </c>
      <c r="I361" s="33">
        <v>1</v>
      </c>
      <c r="J361" s="33">
        <v>0</v>
      </c>
      <c r="K361" s="34">
        <f t="shared" si="19"/>
        <v>0</v>
      </c>
      <c r="L361" s="34">
        <f t="shared" si="20"/>
        <v>0</v>
      </c>
      <c r="M361" s="34">
        <f t="shared" si="21"/>
        <v>0</v>
      </c>
      <c r="N361" s="34">
        <f t="shared" si="22"/>
        <v>0</v>
      </c>
    </row>
    <row r="362" spans="1:14" x14ac:dyDescent="0.2">
      <c r="A362" s="35" t="s">
        <v>639</v>
      </c>
      <c r="B362" s="29" t="s">
        <v>53</v>
      </c>
      <c r="C362" s="37" t="s">
        <v>646</v>
      </c>
      <c r="D362" s="38" t="s">
        <v>44</v>
      </c>
      <c r="E362" s="31">
        <v>100000</v>
      </c>
      <c r="F362" s="31">
        <v>100000</v>
      </c>
      <c r="G362" s="32">
        <v>0</v>
      </c>
      <c r="H362" s="33">
        <v>1</v>
      </c>
      <c r="I362" s="33">
        <v>1</v>
      </c>
      <c r="J362" s="33">
        <v>0</v>
      </c>
      <c r="K362" s="34">
        <f t="shared" si="19"/>
        <v>0</v>
      </c>
      <c r="L362" s="34">
        <f t="shared" si="20"/>
        <v>0</v>
      </c>
      <c r="M362" s="34">
        <f t="shared" si="21"/>
        <v>0</v>
      </c>
      <c r="N362" s="34">
        <f t="shared" si="22"/>
        <v>0</v>
      </c>
    </row>
    <row r="363" spans="1:14" x14ac:dyDescent="0.2">
      <c r="A363" s="35" t="s">
        <v>639</v>
      </c>
      <c r="B363" s="29" t="s">
        <v>53</v>
      </c>
      <c r="C363" s="37" t="s">
        <v>647</v>
      </c>
      <c r="D363" s="38" t="s">
        <v>44</v>
      </c>
      <c r="E363" s="31">
        <v>1500000</v>
      </c>
      <c r="F363" s="31">
        <v>1500000</v>
      </c>
      <c r="G363" s="32">
        <v>0</v>
      </c>
      <c r="H363" s="33">
        <v>1</v>
      </c>
      <c r="I363" s="33">
        <v>1</v>
      </c>
      <c r="J363" s="33">
        <v>0</v>
      </c>
      <c r="K363" s="34">
        <f t="shared" si="19"/>
        <v>0</v>
      </c>
      <c r="L363" s="34">
        <f t="shared" si="20"/>
        <v>0</v>
      </c>
      <c r="M363" s="34">
        <f t="shared" si="21"/>
        <v>0</v>
      </c>
      <c r="N363" s="34">
        <f t="shared" si="22"/>
        <v>0</v>
      </c>
    </row>
    <row r="364" spans="1:14" x14ac:dyDescent="0.2">
      <c r="A364" s="35" t="s">
        <v>639</v>
      </c>
      <c r="B364" s="29" t="s">
        <v>53</v>
      </c>
      <c r="C364" s="37" t="s">
        <v>648</v>
      </c>
      <c r="D364" s="38" t="s">
        <v>44</v>
      </c>
      <c r="E364" s="31">
        <v>200000</v>
      </c>
      <c r="F364" s="31">
        <v>200000</v>
      </c>
      <c r="G364" s="32">
        <v>0</v>
      </c>
      <c r="H364" s="33">
        <v>1</v>
      </c>
      <c r="I364" s="33">
        <v>1</v>
      </c>
      <c r="J364" s="33">
        <v>0</v>
      </c>
      <c r="K364" s="34">
        <f t="shared" si="19"/>
        <v>0</v>
      </c>
      <c r="L364" s="34">
        <f t="shared" si="20"/>
        <v>0</v>
      </c>
      <c r="M364" s="34">
        <f t="shared" si="21"/>
        <v>0</v>
      </c>
      <c r="N364" s="34">
        <f t="shared" si="22"/>
        <v>0</v>
      </c>
    </row>
    <row r="365" spans="1:14" x14ac:dyDescent="0.2">
      <c r="A365" s="35" t="s">
        <v>639</v>
      </c>
      <c r="B365" s="29" t="s">
        <v>53</v>
      </c>
      <c r="C365" s="37" t="s">
        <v>649</v>
      </c>
      <c r="D365" s="38" t="s">
        <v>44</v>
      </c>
      <c r="E365" s="31">
        <v>155464.6</v>
      </c>
      <c r="F365" s="31">
        <v>155464.6</v>
      </c>
      <c r="G365" s="32">
        <v>0</v>
      </c>
      <c r="H365" s="33">
        <v>205</v>
      </c>
      <c r="I365" s="33">
        <v>205</v>
      </c>
      <c r="J365" s="33">
        <v>0</v>
      </c>
      <c r="K365" s="34">
        <f t="shared" si="19"/>
        <v>0</v>
      </c>
      <c r="L365" s="34">
        <f t="shared" si="20"/>
        <v>0</v>
      </c>
      <c r="M365" s="34">
        <f t="shared" si="21"/>
        <v>0</v>
      </c>
      <c r="N365" s="34">
        <f t="shared" si="22"/>
        <v>0</v>
      </c>
    </row>
    <row r="366" spans="1:14" x14ac:dyDescent="0.2">
      <c r="A366" s="35" t="s">
        <v>639</v>
      </c>
      <c r="B366" s="29" t="s">
        <v>53</v>
      </c>
      <c r="C366" s="37" t="s">
        <v>650</v>
      </c>
      <c r="D366" s="38" t="s">
        <v>44</v>
      </c>
      <c r="E366" s="31">
        <v>150000</v>
      </c>
      <c r="F366" s="31">
        <v>150000</v>
      </c>
      <c r="G366" s="32">
        <v>0</v>
      </c>
      <c r="H366" s="33">
        <v>1</v>
      </c>
      <c r="I366" s="33">
        <v>1</v>
      </c>
      <c r="J366" s="33">
        <v>0</v>
      </c>
      <c r="K366" s="34">
        <f t="shared" si="19"/>
        <v>0</v>
      </c>
      <c r="L366" s="34">
        <f t="shared" si="20"/>
        <v>0</v>
      </c>
      <c r="M366" s="34">
        <f t="shared" si="21"/>
        <v>0</v>
      </c>
      <c r="N366" s="34">
        <f t="shared" si="22"/>
        <v>0</v>
      </c>
    </row>
    <row r="367" spans="1:14" x14ac:dyDescent="0.2">
      <c r="A367" s="35" t="s">
        <v>639</v>
      </c>
      <c r="B367" s="29" t="s">
        <v>53</v>
      </c>
      <c r="C367" s="37" t="s">
        <v>584</v>
      </c>
      <c r="D367" s="38" t="s">
        <v>44</v>
      </c>
      <c r="E367" s="31">
        <v>200000</v>
      </c>
      <c r="F367" s="31">
        <v>200000</v>
      </c>
      <c r="G367" s="32">
        <v>0</v>
      </c>
      <c r="H367" s="33">
        <v>305.95</v>
      </c>
      <c r="I367" s="33">
        <v>305.95</v>
      </c>
      <c r="J367" s="33">
        <v>0</v>
      </c>
      <c r="K367" s="34">
        <f t="shared" si="19"/>
        <v>0</v>
      </c>
      <c r="L367" s="34">
        <f t="shared" si="20"/>
        <v>0</v>
      </c>
      <c r="M367" s="34">
        <f t="shared" si="21"/>
        <v>0</v>
      </c>
      <c r="N367" s="34">
        <f t="shared" si="22"/>
        <v>0</v>
      </c>
    </row>
    <row r="368" spans="1:14" x14ac:dyDescent="0.2">
      <c r="A368" s="35" t="s">
        <v>639</v>
      </c>
      <c r="B368" s="29" t="s">
        <v>53</v>
      </c>
      <c r="C368" s="37" t="s">
        <v>486</v>
      </c>
      <c r="D368" s="38" t="s">
        <v>44</v>
      </c>
      <c r="E368" s="31">
        <v>200000</v>
      </c>
      <c r="F368" s="31">
        <v>200000</v>
      </c>
      <c r="G368" s="32">
        <v>0</v>
      </c>
      <c r="H368" s="33">
        <v>1</v>
      </c>
      <c r="I368" s="33">
        <v>1</v>
      </c>
      <c r="J368" s="33">
        <v>0</v>
      </c>
      <c r="K368" s="34">
        <f t="shared" si="19"/>
        <v>0</v>
      </c>
      <c r="L368" s="34">
        <f t="shared" si="20"/>
        <v>0</v>
      </c>
      <c r="M368" s="34">
        <f t="shared" si="21"/>
        <v>0</v>
      </c>
      <c r="N368" s="34">
        <f t="shared" si="22"/>
        <v>0</v>
      </c>
    </row>
    <row r="369" spans="1:14" x14ac:dyDescent="0.2">
      <c r="A369" s="35" t="s">
        <v>639</v>
      </c>
      <c r="B369" s="29" t="s">
        <v>53</v>
      </c>
      <c r="C369" s="37" t="s">
        <v>651</v>
      </c>
      <c r="D369" s="38" t="s">
        <v>44</v>
      </c>
      <c r="E369" s="31">
        <v>200000</v>
      </c>
      <c r="F369" s="31">
        <v>200000</v>
      </c>
      <c r="G369" s="32">
        <v>0</v>
      </c>
      <c r="H369" s="33">
        <v>1</v>
      </c>
      <c r="I369" s="33">
        <v>1</v>
      </c>
      <c r="J369" s="33">
        <v>0</v>
      </c>
      <c r="K369" s="34">
        <f t="shared" si="19"/>
        <v>0</v>
      </c>
      <c r="L369" s="34">
        <f t="shared" si="20"/>
        <v>0</v>
      </c>
      <c r="M369" s="34">
        <f t="shared" si="21"/>
        <v>0</v>
      </c>
      <c r="N369" s="34">
        <f t="shared" si="22"/>
        <v>0</v>
      </c>
    </row>
    <row r="370" spans="1:14" x14ac:dyDescent="0.2">
      <c r="A370" s="35" t="s">
        <v>639</v>
      </c>
      <c r="B370" s="29" t="s">
        <v>53</v>
      </c>
      <c r="C370" s="37" t="s">
        <v>652</v>
      </c>
      <c r="D370" s="38" t="s">
        <v>44</v>
      </c>
      <c r="E370" s="31">
        <v>240000</v>
      </c>
      <c r="F370" s="31">
        <v>240000</v>
      </c>
      <c r="G370" s="32">
        <v>0</v>
      </c>
      <c r="H370" s="33">
        <v>1</v>
      </c>
      <c r="I370" s="33">
        <v>1</v>
      </c>
      <c r="J370" s="33">
        <v>0</v>
      </c>
      <c r="K370" s="34">
        <f t="shared" si="19"/>
        <v>0</v>
      </c>
      <c r="L370" s="34">
        <f t="shared" si="20"/>
        <v>0</v>
      </c>
      <c r="M370" s="34">
        <f t="shared" si="21"/>
        <v>0</v>
      </c>
      <c r="N370" s="34">
        <f t="shared" si="22"/>
        <v>0</v>
      </c>
    </row>
    <row r="371" spans="1:14" x14ac:dyDescent="0.2">
      <c r="A371" s="35" t="s">
        <v>639</v>
      </c>
      <c r="B371" s="29" t="s">
        <v>75</v>
      </c>
      <c r="C371" s="37" t="s">
        <v>653</v>
      </c>
      <c r="D371" s="38" t="s">
        <v>44</v>
      </c>
      <c r="E371" s="31">
        <v>160000</v>
      </c>
      <c r="F371" s="31">
        <v>160000</v>
      </c>
      <c r="G371" s="32">
        <v>0</v>
      </c>
      <c r="H371" s="33">
        <v>1</v>
      </c>
      <c r="I371" s="33">
        <v>1</v>
      </c>
      <c r="J371" s="33">
        <v>0</v>
      </c>
      <c r="K371" s="34">
        <f t="shared" si="19"/>
        <v>0</v>
      </c>
      <c r="L371" s="34">
        <f t="shared" si="20"/>
        <v>0</v>
      </c>
      <c r="M371" s="34">
        <f t="shared" si="21"/>
        <v>0</v>
      </c>
      <c r="N371" s="34">
        <f t="shared" si="22"/>
        <v>0</v>
      </c>
    </row>
    <row r="372" spans="1:14" x14ac:dyDescent="0.2">
      <c r="A372" s="35" t="s">
        <v>639</v>
      </c>
      <c r="B372" s="29" t="s">
        <v>75</v>
      </c>
      <c r="C372" s="37" t="s">
        <v>654</v>
      </c>
      <c r="D372" s="38" t="s">
        <v>44</v>
      </c>
      <c r="E372" s="31">
        <v>400000</v>
      </c>
      <c r="F372" s="31">
        <v>400000</v>
      </c>
      <c r="G372" s="32">
        <v>0</v>
      </c>
      <c r="H372" s="33">
        <v>1</v>
      </c>
      <c r="I372" s="33">
        <v>1</v>
      </c>
      <c r="J372" s="33">
        <v>0</v>
      </c>
      <c r="K372" s="34">
        <f t="shared" si="19"/>
        <v>0</v>
      </c>
      <c r="L372" s="34">
        <f t="shared" si="20"/>
        <v>0</v>
      </c>
      <c r="M372" s="34">
        <f t="shared" si="21"/>
        <v>0</v>
      </c>
      <c r="N372" s="34">
        <f t="shared" si="22"/>
        <v>0</v>
      </c>
    </row>
    <row r="373" spans="1:14" x14ac:dyDescent="0.2">
      <c r="A373" s="35" t="s">
        <v>639</v>
      </c>
      <c r="B373" s="29" t="s">
        <v>75</v>
      </c>
      <c r="C373" s="37" t="s">
        <v>655</v>
      </c>
      <c r="D373" s="38" t="s">
        <v>44</v>
      </c>
      <c r="E373" s="31">
        <v>540785.4</v>
      </c>
      <c r="F373" s="31">
        <v>540785.4</v>
      </c>
      <c r="G373" s="32">
        <v>0</v>
      </c>
      <c r="H373" s="33">
        <v>1</v>
      </c>
      <c r="I373" s="33">
        <v>1</v>
      </c>
      <c r="J373" s="33">
        <v>0</v>
      </c>
      <c r="K373" s="34">
        <f t="shared" si="19"/>
        <v>0</v>
      </c>
      <c r="L373" s="34">
        <f t="shared" si="20"/>
        <v>0</v>
      </c>
      <c r="M373" s="34">
        <f t="shared" si="21"/>
        <v>0</v>
      </c>
      <c r="N373" s="34">
        <f t="shared" si="22"/>
        <v>0</v>
      </c>
    </row>
    <row r="374" spans="1:14" x14ac:dyDescent="0.2">
      <c r="A374" s="35" t="s">
        <v>639</v>
      </c>
      <c r="B374" s="29" t="s">
        <v>75</v>
      </c>
      <c r="C374" s="37" t="s">
        <v>656</v>
      </c>
      <c r="D374" s="38" t="s">
        <v>44</v>
      </c>
      <c r="E374" s="31">
        <v>272000</v>
      </c>
      <c r="F374" s="31">
        <v>272000</v>
      </c>
      <c r="G374" s="32">
        <v>0</v>
      </c>
      <c r="H374" s="33">
        <v>1</v>
      </c>
      <c r="I374" s="33">
        <v>1</v>
      </c>
      <c r="J374" s="33">
        <v>0</v>
      </c>
      <c r="K374" s="34">
        <f t="shared" si="19"/>
        <v>0</v>
      </c>
      <c r="L374" s="34">
        <f t="shared" si="20"/>
        <v>0</v>
      </c>
      <c r="M374" s="34">
        <f t="shared" si="21"/>
        <v>0</v>
      </c>
      <c r="N374" s="34">
        <f t="shared" si="22"/>
        <v>0</v>
      </c>
    </row>
    <row r="375" spans="1:14" x14ac:dyDescent="0.2">
      <c r="A375" s="35" t="s">
        <v>639</v>
      </c>
      <c r="B375" s="29" t="s">
        <v>75</v>
      </c>
      <c r="C375" s="37" t="s">
        <v>657</v>
      </c>
      <c r="D375" s="38" t="s">
        <v>44</v>
      </c>
      <c r="E375" s="31">
        <v>240000</v>
      </c>
      <c r="F375" s="31">
        <v>240000</v>
      </c>
      <c r="G375" s="32">
        <v>0</v>
      </c>
      <c r="H375" s="33">
        <v>1</v>
      </c>
      <c r="I375" s="33">
        <v>1</v>
      </c>
      <c r="J375" s="33">
        <v>0</v>
      </c>
      <c r="K375" s="34">
        <f t="shared" si="19"/>
        <v>0</v>
      </c>
      <c r="L375" s="34">
        <f t="shared" si="20"/>
        <v>0</v>
      </c>
      <c r="M375" s="34">
        <f t="shared" si="21"/>
        <v>0</v>
      </c>
      <c r="N375" s="34">
        <f t="shared" si="22"/>
        <v>0</v>
      </c>
    </row>
    <row r="376" spans="1:14" x14ac:dyDescent="0.2">
      <c r="A376" s="35" t="s">
        <v>639</v>
      </c>
      <c r="B376" s="29" t="s">
        <v>75</v>
      </c>
      <c r="C376" s="37" t="s">
        <v>658</v>
      </c>
      <c r="D376" s="38" t="s">
        <v>44</v>
      </c>
      <c r="E376" s="31">
        <v>240000</v>
      </c>
      <c r="F376" s="31">
        <v>240000</v>
      </c>
      <c r="G376" s="32">
        <v>0</v>
      </c>
      <c r="H376" s="33">
        <v>1</v>
      </c>
      <c r="I376" s="33">
        <v>1</v>
      </c>
      <c r="J376" s="33">
        <v>0</v>
      </c>
      <c r="K376" s="34">
        <f t="shared" si="19"/>
        <v>0</v>
      </c>
      <c r="L376" s="34">
        <f t="shared" si="20"/>
        <v>0</v>
      </c>
      <c r="M376" s="34">
        <f t="shared" si="21"/>
        <v>0</v>
      </c>
      <c r="N376" s="34">
        <f t="shared" si="22"/>
        <v>0</v>
      </c>
    </row>
    <row r="377" spans="1:14" x14ac:dyDescent="0.2">
      <c r="A377" s="35" t="s">
        <v>639</v>
      </c>
      <c r="B377" s="29" t="s">
        <v>65</v>
      </c>
      <c r="C377" s="37" t="s">
        <v>659</v>
      </c>
      <c r="D377" s="38" t="s">
        <v>44</v>
      </c>
      <c r="E377" s="31">
        <v>293700</v>
      </c>
      <c r="F377" s="31">
        <v>293700</v>
      </c>
      <c r="G377" s="32">
        <v>0</v>
      </c>
      <c r="H377" s="33">
        <v>222.05</v>
      </c>
      <c r="I377" s="33">
        <v>222.05</v>
      </c>
      <c r="J377" s="33">
        <v>0</v>
      </c>
      <c r="K377" s="34">
        <f t="shared" si="19"/>
        <v>0</v>
      </c>
      <c r="L377" s="34">
        <f t="shared" si="20"/>
        <v>0</v>
      </c>
      <c r="M377" s="34">
        <f t="shared" si="21"/>
        <v>0</v>
      </c>
      <c r="N377" s="34">
        <f t="shared" si="22"/>
        <v>0</v>
      </c>
    </row>
    <row r="378" spans="1:14" x14ac:dyDescent="0.2">
      <c r="A378" s="35" t="s">
        <v>639</v>
      </c>
      <c r="B378" s="29" t="s">
        <v>65</v>
      </c>
      <c r="C378" s="37" t="s">
        <v>660</v>
      </c>
      <c r="D378" s="38" t="s">
        <v>44</v>
      </c>
      <c r="E378" s="31">
        <v>333750</v>
      </c>
      <c r="F378" s="31">
        <v>333750</v>
      </c>
      <c r="G378" s="32">
        <v>0</v>
      </c>
      <c r="H378" s="33">
        <v>1</v>
      </c>
      <c r="I378" s="33">
        <v>1</v>
      </c>
      <c r="J378" s="33">
        <v>0</v>
      </c>
      <c r="K378" s="34">
        <f t="shared" si="19"/>
        <v>0</v>
      </c>
      <c r="L378" s="34">
        <f t="shared" si="20"/>
        <v>0</v>
      </c>
      <c r="M378" s="34">
        <f t="shared" si="21"/>
        <v>0</v>
      </c>
      <c r="N378" s="34">
        <f t="shared" si="22"/>
        <v>0</v>
      </c>
    </row>
    <row r="379" spans="1:14" x14ac:dyDescent="0.2">
      <c r="A379" s="39" t="s">
        <v>661</v>
      </c>
      <c r="B379" s="40" t="s">
        <v>122</v>
      </c>
      <c r="C379" s="41" t="s">
        <v>662</v>
      </c>
      <c r="D379" s="41" t="s">
        <v>44</v>
      </c>
      <c r="E379" s="32">
        <v>536369</v>
      </c>
      <c r="F379" s="32">
        <v>534584.94000000041</v>
      </c>
      <c r="G379" s="32">
        <v>534584.93999999994</v>
      </c>
      <c r="H379" s="61">
        <v>1</v>
      </c>
      <c r="I379" s="61">
        <v>1</v>
      </c>
      <c r="J379" s="61">
        <v>1</v>
      </c>
      <c r="K379" s="34">
        <f t="shared" si="19"/>
        <v>0.99667381970248081</v>
      </c>
      <c r="L379" s="34">
        <f t="shared" si="20"/>
        <v>0.99999999999999911</v>
      </c>
      <c r="M379" s="34">
        <f t="shared" si="21"/>
        <v>1</v>
      </c>
      <c r="N379" s="34">
        <f t="shared" si="22"/>
        <v>1</v>
      </c>
    </row>
    <row r="380" spans="1:14" x14ac:dyDescent="0.2">
      <c r="A380" s="50" t="s">
        <v>663</v>
      </c>
      <c r="B380" s="40" t="s">
        <v>162</v>
      </c>
      <c r="C380" s="41" t="s">
        <v>664</v>
      </c>
      <c r="D380" s="38" t="s">
        <v>44</v>
      </c>
      <c r="E380" s="49">
        <v>169271.67999999999</v>
      </c>
      <c r="F380" s="32">
        <v>139203.51999999999</v>
      </c>
      <c r="G380" s="32">
        <v>139203.51999999999</v>
      </c>
      <c r="H380" s="61">
        <v>1</v>
      </c>
      <c r="I380" s="61">
        <v>1</v>
      </c>
      <c r="J380" s="61">
        <v>1</v>
      </c>
      <c r="K380" s="34">
        <f t="shared" si="19"/>
        <v>0.82236745095222064</v>
      </c>
      <c r="L380" s="34">
        <f t="shared" si="20"/>
        <v>1</v>
      </c>
      <c r="M380" s="34">
        <f t="shared" si="21"/>
        <v>1</v>
      </c>
      <c r="N380" s="34">
        <f t="shared" si="22"/>
        <v>1</v>
      </c>
    </row>
    <row r="381" spans="1:14" x14ac:dyDescent="0.2">
      <c r="A381" s="50" t="s">
        <v>665</v>
      </c>
      <c r="B381" s="40" t="s">
        <v>162</v>
      </c>
      <c r="C381" s="41" t="s">
        <v>666</v>
      </c>
      <c r="D381" s="38" t="s">
        <v>44</v>
      </c>
      <c r="E381" s="49">
        <v>306274.87</v>
      </c>
      <c r="F381" s="32">
        <v>286791.15000000002</v>
      </c>
      <c r="G381" s="32">
        <v>286791.15000000002</v>
      </c>
      <c r="H381" s="61">
        <v>8</v>
      </c>
      <c r="I381" s="61">
        <v>8</v>
      </c>
      <c r="J381" s="61">
        <v>8</v>
      </c>
      <c r="K381" s="34">
        <f t="shared" si="19"/>
        <v>0.93638485586492948</v>
      </c>
      <c r="L381" s="34">
        <f t="shared" si="20"/>
        <v>1</v>
      </c>
      <c r="M381" s="34">
        <f t="shared" si="21"/>
        <v>1</v>
      </c>
      <c r="N381" s="34">
        <f t="shared" si="22"/>
        <v>1</v>
      </c>
    </row>
    <row r="382" spans="1:14" x14ac:dyDescent="0.2">
      <c r="A382" s="50" t="s">
        <v>667</v>
      </c>
      <c r="B382" s="40" t="s">
        <v>162</v>
      </c>
      <c r="C382" s="41" t="s">
        <v>668</v>
      </c>
      <c r="D382" s="38" t="s">
        <v>44</v>
      </c>
      <c r="E382" s="49">
        <v>36739.339999999997</v>
      </c>
      <c r="F382" s="32">
        <v>32801.229999999996</v>
      </c>
      <c r="G382" s="32">
        <v>32801.230000000003</v>
      </c>
      <c r="H382" s="61">
        <v>0.15</v>
      </c>
      <c r="I382" s="61">
        <v>0.15</v>
      </c>
      <c r="J382" s="61">
        <v>0.15</v>
      </c>
      <c r="K382" s="34">
        <f>G382/E382</f>
        <v>0.89280945166679659</v>
      </c>
      <c r="L382" s="34">
        <f>G382/F382</f>
        <v>1.0000000000000002</v>
      </c>
      <c r="M382" s="34">
        <f>J382/H382</f>
        <v>1</v>
      </c>
      <c r="N382" s="34">
        <f>J382/I382</f>
        <v>1</v>
      </c>
    </row>
    <row r="383" spans="1:14" x14ac:dyDescent="0.2">
      <c r="A383" s="50" t="s">
        <v>669</v>
      </c>
      <c r="B383" s="40" t="s">
        <v>162</v>
      </c>
      <c r="C383" s="41" t="s">
        <v>670</v>
      </c>
      <c r="D383" s="38" t="s">
        <v>44</v>
      </c>
      <c r="E383" s="49">
        <v>67849.039999999994</v>
      </c>
      <c r="F383" s="32">
        <v>48087.150000000023</v>
      </c>
      <c r="G383" s="32">
        <v>48087.15</v>
      </c>
      <c r="H383" s="61">
        <v>5</v>
      </c>
      <c r="I383" s="61">
        <v>5</v>
      </c>
      <c r="J383" s="61">
        <v>5</v>
      </c>
      <c r="K383" s="34">
        <f t="shared" si="19"/>
        <v>0.70873736754418348</v>
      </c>
      <c r="L383" s="34">
        <f t="shared" si="20"/>
        <v>0.99999999999999956</v>
      </c>
      <c r="M383" s="34">
        <f t="shared" si="21"/>
        <v>1</v>
      </c>
      <c r="N383" s="34">
        <f t="shared" si="22"/>
        <v>1</v>
      </c>
    </row>
    <row r="384" spans="1:14" x14ac:dyDescent="0.2">
      <c r="A384" s="50" t="s">
        <v>671</v>
      </c>
      <c r="B384" s="40" t="s">
        <v>162</v>
      </c>
      <c r="C384" s="41" t="s">
        <v>672</v>
      </c>
      <c r="D384" s="38" t="s">
        <v>44</v>
      </c>
      <c r="E384" s="49">
        <v>298197.21000000002</v>
      </c>
      <c r="F384" s="49">
        <v>277158.23</v>
      </c>
      <c r="G384" s="32">
        <v>202637.52</v>
      </c>
      <c r="H384" s="61">
        <v>8</v>
      </c>
      <c r="I384" s="61">
        <v>8</v>
      </c>
      <c r="J384" s="61">
        <v>8</v>
      </c>
      <c r="K384" s="34">
        <f>G384/E384</f>
        <v>0.67954197156975404</v>
      </c>
      <c r="L384" s="34">
        <f>G384/F384</f>
        <v>0.73112575441111749</v>
      </c>
      <c r="M384" s="34">
        <f>J384/H384</f>
        <v>1</v>
      </c>
      <c r="N384" s="34">
        <f>J384/I384</f>
        <v>1</v>
      </c>
    </row>
    <row r="385" spans="1:14" x14ac:dyDescent="0.2">
      <c r="A385" s="50" t="s">
        <v>673</v>
      </c>
      <c r="B385" s="40" t="s">
        <v>162</v>
      </c>
      <c r="C385" s="41" t="s">
        <v>674</v>
      </c>
      <c r="D385" s="38" t="s">
        <v>44</v>
      </c>
      <c r="E385" s="49">
        <v>274014.96999999997</v>
      </c>
      <c r="F385" s="49">
        <v>272103.82</v>
      </c>
      <c r="G385" s="32">
        <v>272103.42</v>
      </c>
      <c r="H385" s="61">
        <v>7</v>
      </c>
      <c r="I385" s="61">
        <v>7</v>
      </c>
      <c r="J385" s="61">
        <v>7</v>
      </c>
      <c r="K385" s="34">
        <f>G385/E385</f>
        <v>0.99302392128430073</v>
      </c>
      <c r="L385" s="34">
        <f>G385/F385</f>
        <v>0.99999852997286098</v>
      </c>
      <c r="M385" s="34">
        <f>J385/H385</f>
        <v>1</v>
      </c>
      <c r="N385" s="34">
        <f>J385/I385</f>
        <v>1</v>
      </c>
    </row>
    <row r="386" spans="1:14" x14ac:dyDescent="0.2">
      <c r="A386" s="50" t="s">
        <v>675</v>
      </c>
      <c r="B386" s="40" t="s">
        <v>162</v>
      </c>
      <c r="C386" s="41" t="s">
        <v>676</v>
      </c>
      <c r="D386" s="38" t="s">
        <v>44</v>
      </c>
      <c r="E386" s="49">
        <v>334388.84999999998</v>
      </c>
      <c r="F386" s="49">
        <v>334388.84999999998</v>
      </c>
      <c r="G386" s="32">
        <v>334111.46000000002</v>
      </c>
      <c r="H386" s="61">
        <v>5</v>
      </c>
      <c r="I386" s="61">
        <v>5</v>
      </c>
      <c r="J386" s="61">
        <v>5</v>
      </c>
      <c r="K386" s="34">
        <f>G386/E386</f>
        <v>0.99917045679005156</v>
      </c>
      <c r="L386" s="34">
        <f>G386/F386</f>
        <v>0.99917045679005156</v>
      </c>
      <c r="M386" s="34">
        <f>J386/H386</f>
        <v>1</v>
      </c>
      <c r="N386" s="34">
        <f>J386/I386</f>
        <v>1</v>
      </c>
    </row>
    <row r="387" spans="1:14" x14ac:dyDescent="0.2">
      <c r="A387" s="50" t="s">
        <v>677</v>
      </c>
      <c r="B387" s="40" t="s">
        <v>162</v>
      </c>
      <c r="C387" s="41" t="s">
        <v>678</v>
      </c>
      <c r="D387" s="38" t="s">
        <v>44</v>
      </c>
      <c r="E387" s="49">
        <v>191626.56</v>
      </c>
      <c r="F387" s="32">
        <v>209902.49</v>
      </c>
      <c r="G387" s="32">
        <v>209902.49</v>
      </c>
      <c r="H387" s="61">
        <v>3</v>
      </c>
      <c r="I387" s="61">
        <v>3</v>
      </c>
      <c r="J387" s="61">
        <v>3</v>
      </c>
      <c r="K387" s="34">
        <f t="shared" si="19"/>
        <v>1.0953726351921154</v>
      </c>
      <c r="L387" s="34">
        <f t="shared" si="20"/>
        <v>1</v>
      </c>
      <c r="M387" s="34">
        <f t="shared" si="21"/>
        <v>1</v>
      </c>
      <c r="N387" s="34">
        <f t="shared" si="22"/>
        <v>1</v>
      </c>
    </row>
    <row r="388" spans="1:14" x14ac:dyDescent="0.2">
      <c r="A388" s="50" t="s">
        <v>679</v>
      </c>
      <c r="B388" s="40" t="s">
        <v>162</v>
      </c>
      <c r="C388" s="41" t="s">
        <v>680</v>
      </c>
      <c r="D388" s="38" t="s">
        <v>44</v>
      </c>
      <c r="E388" s="49">
        <v>255735.18</v>
      </c>
      <c r="F388" s="32">
        <v>245435.89</v>
      </c>
      <c r="G388" s="32">
        <v>245435.89</v>
      </c>
      <c r="H388" s="61">
        <v>3</v>
      </c>
      <c r="I388" s="61">
        <v>3</v>
      </c>
      <c r="J388" s="61">
        <v>3</v>
      </c>
      <c r="K388" s="34">
        <f t="shared" si="19"/>
        <v>0.95972673763539307</v>
      </c>
      <c r="L388" s="34">
        <f t="shared" si="20"/>
        <v>1</v>
      </c>
      <c r="M388" s="34">
        <f t="shared" si="21"/>
        <v>1</v>
      </c>
      <c r="N388" s="34">
        <f t="shared" si="22"/>
        <v>1</v>
      </c>
    </row>
    <row r="389" spans="1:14" x14ac:dyDescent="0.2">
      <c r="A389" s="50" t="s">
        <v>681</v>
      </c>
      <c r="B389" s="40" t="s">
        <v>162</v>
      </c>
      <c r="C389" s="41" t="s">
        <v>682</v>
      </c>
      <c r="D389" s="38" t="s">
        <v>44</v>
      </c>
      <c r="E389" s="49">
        <v>447827.56</v>
      </c>
      <c r="F389" s="32">
        <f t="shared" ref="F389" si="63">E389</f>
        <v>447827.56</v>
      </c>
      <c r="G389" s="32">
        <v>447827.56</v>
      </c>
      <c r="H389" s="61">
        <v>1</v>
      </c>
      <c r="I389" s="61">
        <v>1</v>
      </c>
      <c r="J389" s="61">
        <v>1</v>
      </c>
      <c r="K389" s="34">
        <f t="shared" si="19"/>
        <v>1</v>
      </c>
      <c r="L389" s="34">
        <f t="shared" si="20"/>
        <v>1</v>
      </c>
      <c r="M389" s="34">
        <f t="shared" si="21"/>
        <v>1</v>
      </c>
      <c r="N389" s="34">
        <f t="shared" si="22"/>
        <v>1</v>
      </c>
    </row>
    <row r="390" spans="1:14" x14ac:dyDescent="0.2">
      <c r="A390" s="50" t="s">
        <v>683</v>
      </c>
      <c r="B390" s="40" t="s">
        <v>162</v>
      </c>
      <c r="C390" s="41" t="s">
        <v>684</v>
      </c>
      <c r="D390" s="38" t="s">
        <v>44</v>
      </c>
      <c r="E390" s="49">
        <v>437982.5</v>
      </c>
      <c r="F390" s="32">
        <v>453694.31</v>
      </c>
      <c r="G390" s="32">
        <v>453694.3</v>
      </c>
      <c r="H390" s="61">
        <v>3</v>
      </c>
      <c r="I390" s="61">
        <v>3</v>
      </c>
      <c r="J390" s="61">
        <v>3</v>
      </c>
      <c r="K390" s="34">
        <f t="shared" si="19"/>
        <v>1.0358731227845861</v>
      </c>
      <c r="L390" s="34">
        <f t="shared" si="20"/>
        <v>0.9999999779587273</v>
      </c>
      <c r="M390" s="34">
        <f t="shared" si="21"/>
        <v>1</v>
      </c>
      <c r="N390" s="34">
        <f t="shared" si="22"/>
        <v>1</v>
      </c>
    </row>
    <row r="391" spans="1:14" x14ac:dyDescent="0.2">
      <c r="A391" s="50" t="s">
        <v>685</v>
      </c>
      <c r="B391" s="40" t="s">
        <v>162</v>
      </c>
      <c r="C391" s="41" t="s">
        <v>686</v>
      </c>
      <c r="D391" s="38" t="s">
        <v>44</v>
      </c>
      <c r="E391" s="49">
        <v>520670.28</v>
      </c>
      <c r="F391" s="32">
        <v>506465.96</v>
      </c>
      <c r="G391" s="32">
        <v>506465.96</v>
      </c>
      <c r="H391" s="61">
        <v>4</v>
      </c>
      <c r="I391" s="61">
        <v>4</v>
      </c>
      <c r="J391" s="61">
        <v>4</v>
      </c>
      <c r="K391" s="34">
        <f t="shared" si="19"/>
        <v>0.97271916499631972</v>
      </c>
      <c r="L391" s="34">
        <f t="shared" si="20"/>
        <v>1</v>
      </c>
      <c r="M391" s="34">
        <f t="shared" si="21"/>
        <v>1</v>
      </c>
      <c r="N391" s="34">
        <f t="shared" si="22"/>
        <v>1</v>
      </c>
    </row>
    <row r="392" spans="1:14" x14ac:dyDescent="0.2">
      <c r="A392" s="50" t="s">
        <v>687</v>
      </c>
      <c r="B392" s="40" t="s">
        <v>53</v>
      </c>
      <c r="C392" s="41" t="s">
        <v>688</v>
      </c>
      <c r="D392" s="38" t="s">
        <v>44</v>
      </c>
      <c r="E392" s="32">
        <v>638494.06999999995</v>
      </c>
      <c r="F392" s="32">
        <v>631333.72</v>
      </c>
      <c r="G392" s="32">
        <v>631333.72</v>
      </c>
      <c r="H392" s="61">
        <v>1</v>
      </c>
      <c r="I392" s="61">
        <v>1</v>
      </c>
      <c r="J392" s="61">
        <v>1</v>
      </c>
      <c r="K392" s="34">
        <f t="shared" si="19"/>
        <v>0.98878556538512574</v>
      </c>
      <c r="L392" s="34">
        <f t="shared" si="20"/>
        <v>1</v>
      </c>
      <c r="M392" s="34">
        <f t="shared" si="21"/>
        <v>1</v>
      </c>
      <c r="N392" s="34">
        <f t="shared" si="22"/>
        <v>1</v>
      </c>
    </row>
    <row r="393" spans="1:14" x14ac:dyDescent="0.2">
      <c r="A393" s="35" t="s">
        <v>689</v>
      </c>
      <c r="B393" s="36" t="s">
        <v>53</v>
      </c>
      <c r="C393" s="35" t="s">
        <v>690</v>
      </c>
      <c r="D393" s="30" t="s">
        <v>48</v>
      </c>
      <c r="E393" s="31">
        <v>140255.92000000001</v>
      </c>
      <c r="F393" s="31">
        <v>140255.92000000001</v>
      </c>
      <c r="G393" s="32">
        <v>0</v>
      </c>
      <c r="H393" s="33">
        <v>140.26</v>
      </c>
      <c r="I393" s="33">
        <v>140.26</v>
      </c>
      <c r="J393" s="33">
        <v>0</v>
      </c>
      <c r="K393" s="34">
        <f t="shared" si="19"/>
        <v>0</v>
      </c>
      <c r="L393" s="34">
        <f t="shared" si="20"/>
        <v>0</v>
      </c>
      <c r="M393" s="34">
        <f t="shared" si="21"/>
        <v>0</v>
      </c>
      <c r="N393" s="34">
        <f t="shared" si="22"/>
        <v>0</v>
      </c>
    </row>
    <row r="394" spans="1:14" x14ac:dyDescent="0.2">
      <c r="A394" s="35" t="s">
        <v>691</v>
      </c>
      <c r="B394" s="36" t="s">
        <v>53</v>
      </c>
      <c r="C394" s="35" t="s">
        <v>650</v>
      </c>
      <c r="D394" s="30" t="s">
        <v>48</v>
      </c>
      <c r="E394" s="31">
        <v>179864.76</v>
      </c>
      <c r="F394" s="31">
        <v>179864.76</v>
      </c>
      <c r="G394" s="32">
        <v>0</v>
      </c>
      <c r="H394" s="33">
        <v>179.86</v>
      </c>
      <c r="I394" s="33">
        <v>179.86</v>
      </c>
      <c r="J394" s="33">
        <v>0</v>
      </c>
      <c r="K394" s="34">
        <f t="shared" si="19"/>
        <v>0</v>
      </c>
      <c r="L394" s="34">
        <f t="shared" si="20"/>
        <v>0</v>
      </c>
      <c r="M394" s="34">
        <f t="shared" si="21"/>
        <v>0</v>
      </c>
      <c r="N394" s="34">
        <f t="shared" si="22"/>
        <v>0</v>
      </c>
    </row>
    <row r="395" spans="1:14" x14ac:dyDescent="0.2">
      <c r="A395" s="35" t="s">
        <v>692</v>
      </c>
      <c r="B395" s="36" t="s">
        <v>115</v>
      </c>
      <c r="C395" s="35" t="s">
        <v>693</v>
      </c>
      <c r="D395" s="30" t="s">
        <v>48</v>
      </c>
      <c r="E395" s="31">
        <v>454681.69</v>
      </c>
      <c r="F395" s="31">
        <v>454681.69</v>
      </c>
      <c r="G395" s="32">
        <v>0</v>
      </c>
      <c r="H395" s="33">
        <v>309</v>
      </c>
      <c r="I395" s="33">
        <v>309</v>
      </c>
      <c r="J395" s="33">
        <v>0</v>
      </c>
      <c r="K395" s="34">
        <f t="shared" si="19"/>
        <v>0</v>
      </c>
      <c r="L395" s="34">
        <f t="shared" si="20"/>
        <v>0</v>
      </c>
      <c r="M395" s="34">
        <f t="shared" si="21"/>
        <v>0</v>
      </c>
      <c r="N395" s="34">
        <f t="shared" si="22"/>
        <v>0</v>
      </c>
    </row>
    <row r="396" spans="1:14" x14ac:dyDescent="0.2">
      <c r="A396" s="35" t="s">
        <v>694</v>
      </c>
      <c r="B396" s="36" t="s">
        <v>46</v>
      </c>
      <c r="C396" s="35" t="s">
        <v>695</v>
      </c>
      <c r="D396" s="30" t="s">
        <v>48</v>
      </c>
      <c r="E396" s="31">
        <v>306844.39</v>
      </c>
      <c r="F396" s="31">
        <v>306844.39</v>
      </c>
      <c r="G396" s="32">
        <v>0</v>
      </c>
      <c r="H396" s="33">
        <v>50</v>
      </c>
      <c r="I396" s="33">
        <v>50</v>
      </c>
      <c r="J396" s="33">
        <v>0</v>
      </c>
      <c r="K396" s="34">
        <f t="shared" si="19"/>
        <v>0</v>
      </c>
      <c r="L396" s="34">
        <f t="shared" si="20"/>
        <v>0</v>
      </c>
      <c r="M396" s="34">
        <f t="shared" si="21"/>
        <v>0</v>
      </c>
      <c r="N396" s="34">
        <f t="shared" si="22"/>
        <v>0</v>
      </c>
    </row>
    <row r="397" spans="1:14" x14ac:dyDescent="0.2">
      <c r="A397" s="35" t="s">
        <v>696</v>
      </c>
      <c r="B397" s="36" t="s">
        <v>46</v>
      </c>
      <c r="C397" s="35" t="s">
        <v>697</v>
      </c>
      <c r="D397" s="30" t="s">
        <v>48</v>
      </c>
      <c r="E397" s="31">
        <v>591265.31999999995</v>
      </c>
      <c r="F397" s="31">
        <v>591265.31999999995</v>
      </c>
      <c r="G397" s="32">
        <v>0</v>
      </c>
      <c r="H397" s="33">
        <v>369.54</v>
      </c>
      <c r="I397" s="33">
        <v>369.54</v>
      </c>
      <c r="J397" s="33">
        <v>0</v>
      </c>
      <c r="K397" s="34">
        <f t="shared" si="19"/>
        <v>0</v>
      </c>
      <c r="L397" s="34">
        <f t="shared" si="20"/>
        <v>0</v>
      </c>
      <c r="M397" s="34">
        <f t="shared" si="21"/>
        <v>0</v>
      </c>
      <c r="N397" s="34">
        <f t="shared" si="22"/>
        <v>0</v>
      </c>
    </row>
    <row r="398" spans="1:14" x14ac:dyDescent="0.2">
      <c r="A398" s="35" t="s">
        <v>698</v>
      </c>
      <c r="B398" s="36" t="s">
        <v>46</v>
      </c>
      <c r="C398" s="55" t="s">
        <v>699</v>
      </c>
      <c r="D398" s="30" t="s">
        <v>48</v>
      </c>
      <c r="E398" s="31">
        <v>268487.07</v>
      </c>
      <c r="F398" s="31">
        <v>268487.07</v>
      </c>
      <c r="G398" s="32">
        <v>0</v>
      </c>
      <c r="H398" s="33">
        <v>167.8</v>
      </c>
      <c r="I398" s="33">
        <v>167.8</v>
      </c>
      <c r="J398" s="33">
        <v>0</v>
      </c>
      <c r="K398" s="34">
        <f t="shared" si="19"/>
        <v>0</v>
      </c>
      <c r="L398" s="34">
        <f t="shared" si="20"/>
        <v>0</v>
      </c>
      <c r="M398" s="34">
        <f t="shared" si="21"/>
        <v>0</v>
      </c>
      <c r="N398" s="34">
        <f t="shared" si="22"/>
        <v>0</v>
      </c>
    </row>
    <row r="399" spans="1:14" x14ac:dyDescent="0.2">
      <c r="A399" s="35" t="s">
        <v>700</v>
      </c>
      <c r="B399" s="36" t="s">
        <v>46</v>
      </c>
      <c r="C399" s="35" t="s">
        <v>701</v>
      </c>
      <c r="D399" s="30" t="s">
        <v>48</v>
      </c>
      <c r="E399" s="31">
        <v>540785.4</v>
      </c>
      <c r="F399" s="31">
        <v>540785.4</v>
      </c>
      <c r="G399" s="32">
        <v>0</v>
      </c>
      <c r="H399" s="33">
        <v>187.5</v>
      </c>
      <c r="I399" s="33">
        <v>187.5</v>
      </c>
      <c r="J399" s="33">
        <v>187.5</v>
      </c>
      <c r="K399" s="34">
        <f t="shared" si="19"/>
        <v>0</v>
      </c>
      <c r="L399" s="34">
        <f t="shared" si="20"/>
        <v>0</v>
      </c>
      <c r="M399" s="34">
        <f t="shared" si="21"/>
        <v>1</v>
      </c>
      <c r="N399" s="34">
        <f t="shared" si="22"/>
        <v>1</v>
      </c>
    </row>
    <row r="400" spans="1:14" x14ac:dyDescent="0.2">
      <c r="A400" s="35" t="s">
        <v>702</v>
      </c>
      <c r="B400" s="36" t="s">
        <v>53</v>
      </c>
      <c r="C400" s="35" t="s">
        <v>641</v>
      </c>
      <c r="D400" s="30" t="s">
        <v>48</v>
      </c>
      <c r="E400" s="31">
        <v>86784.82</v>
      </c>
      <c r="F400" s="31">
        <v>86784.82</v>
      </c>
      <c r="G400" s="32">
        <v>0</v>
      </c>
      <c r="H400" s="33">
        <v>86.78</v>
      </c>
      <c r="I400" s="33">
        <v>86.78</v>
      </c>
      <c r="J400" s="33">
        <v>0</v>
      </c>
      <c r="K400" s="34">
        <f t="shared" si="19"/>
        <v>0</v>
      </c>
      <c r="L400" s="34">
        <f t="shared" si="20"/>
        <v>0</v>
      </c>
      <c r="M400" s="34">
        <f t="shared" si="21"/>
        <v>0</v>
      </c>
      <c r="N400" s="34">
        <f t="shared" si="22"/>
        <v>0</v>
      </c>
    </row>
    <row r="401" spans="1:14" x14ac:dyDescent="0.2">
      <c r="A401" s="35" t="s">
        <v>703</v>
      </c>
      <c r="B401" s="36" t="s">
        <v>53</v>
      </c>
      <c r="C401" s="35" t="s">
        <v>921</v>
      </c>
      <c r="D401" s="30" t="s">
        <v>48</v>
      </c>
      <c r="E401" s="31">
        <v>1368000</v>
      </c>
      <c r="F401" s="31">
        <v>1368000</v>
      </c>
      <c r="G401" s="32">
        <v>0</v>
      </c>
      <c r="H401" s="33">
        <v>105</v>
      </c>
      <c r="I401" s="33">
        <v>105</v>
      </c>
      <c r="J401" s="33">
        <v>0</v>
      </c>
      <c r="K401" s="34">
        <f t="shared" si="19"/>
        <v>0</v>
      </c>
      <c r="L401" s="34">
        <f t="shared" si="20"/>
        <v>0</v>
      </c>
      <c r="M401" s="34">
        <f t="shared" si="21"/>
        <v>0</v>
      </c>
      <c r="N401" s="34">
        <f t="shared" si="22"/>
        <v>0</v>
      </c>
    </row>
    <row r="402" spans="1:14" x14ac:dyDescent="0.2">
      <c r="A402" s="35" t="s">
        <v>704</v>
      </c>
      <c r="B402" s="36" t="s">
        <v>53</v>
      </c>
      <c r="C402" s="35" t="s">
        <v>922</v>
      </c>
      <c r="D402" s="30" t="s">
        <v>48</v>
      </c>
      <c r="E402" s="31">
        <v>545490</v>
      </c>
      <c r="F402" s="31">
        <v>545490</v>
      </c>
      <c r="G402" s="32">
        <v>0</v>
      </c>
      <c r="H402" s="33">
        <v>55</v>
      </c>
      <c r="I402" s="33">
        <v>55</v>
      </c>
      <c r="J402" s="33">
        <v>0</v>
      </c>
      <c r="K402" s="34">
        <f t="shared" si="19"/>
        <v>0</v>
      </c>
      <c r="L402" s="34">
        <f t="shared" si="20"/>
        <v>0</v>
      </c>
      <c r="M402" s="34">
        <f t="shared" si="21"/>
        <v>0</v>
      </c>
      <c r="N402" s="34">
        <f t="shared" si="22"/>
        <v>0</v>
      </c>
    </row>
    <row r="403" spans="1:14" x14ac:dyDescent="0.2">
      <c r="A403" s="35" t="s">
        <v>705</v>
      </c>
      <c r="B403" s="36" t="s">
        <v>46</v>
      </c>
      <c r="C403" s="35" t="s">
        <v>706</v>
      </c>
      <c r="D403" s="30" t="s">
        <v>48</v>
      </c>
      <c r="E403" s="31">
        <v>374553.29</v>
      </c>
      <c r="F403" s="31">
        <v>374553.29</v>
      </c>
      <c r="G403" s="32">
        <v>0</v>
      </c>
      <c r="H403" s="33">
        <v>234.1</v>
      </c>
      <c r="I403" s="33">
        <v>234.1</v>
      </c>
      <c r="J403" s="33">
        <v>0</v>
      </c>
      <c r="K403" s="34">
        <f t="shared" si="19"/>
        <v>0</v>
      </c>
      <c r="L403" s="34">
        <f t="shared" si="20"/>
        <v>0</v>
      </c>
      <c r="M403" s="34">
        <f t="shared" si="21"/>
        <v>0</v>
      </c>
      <c r="N403" s="34">
        <f t="shared" si="22"/>
        <v>0</v>
      </c>
    </row>
    <row r="404" spans="1:14" x14ac:dyDescent="0.2">
      <c r="A404" s="57" t="s">
        <v>707</v>
      </c>
      <c r="B404" s="29" t="s">
        <v>65</v>
      </c>
      <c r="C404" s="37" t="s">
        <v>708</v>
      </c>
      <c r="D404" s="38" t="s">
        <v>44</v>
      </c>
      <c r="E404" s="31">
        <v>1160031.71</v>
      </c>
      <c r="F404" s="31">
        <v>1160031.71</v>
      </c>
      <c r="G404" s="32">
        <v>0</v>
      </c>
      <c r="H404" s="33">
        <v>484.44</v>
      </c>
      <c r="I404" s="33">
        <v>484.44</v>
      </c>
      <c r="J404" s="33">
        <v>0</v>
      </c>
      <c r="K404" s="34">
        <f>G404/E404</f>
        <v>0</v>
      </c>
      <c r="L404" s="34">
        <f>G404/F404</f>
        <v>0</v>
      </c>
      <c r="M404" s="34">
        <f>J404/H404</f>
        <v>0</v>
      </c>
      <c r="N404" s="34">
        <f>J404/I404</f>
        <v>0</v>
      </c>
    </row>
    <row r="405" spans="1:14" x14ac:dyDescent="0.2">
      <c r="A405" s="35" t="s">
        <v>707</v>
      </c>
      <c r="B405" s="29" t="s">
        <v>53</v>
      </c>
      <c r="C405" s="37" t="s">
        <v>587</v>
      </c>
      <c r="D405" s="38" t="s">
        <v>44</v>
      </c>
      <c r="E405" s="31">
        <v>778750</v>
      </c>
      <c r="F405" s="31">
        <v>778750</v>
      </c>
      <c r="G405" s="32">
        <v>0</v>
      </c>
      <c r="H405" s="33">
        <v>352.84</v>
      </c>
      <c r="I405" s="33">
        <v>352.84</v>
      </c>
      <c r="J405" s="33">
        <v>0</v>
      </c>
      <c r="K405" s="34">
        <f>G405/E405</f>
        <v>0</v>
      </c>
      <c r="L405" s="34">
        <f>G405/F405</f>
        <v>0</v>
      </c>
      <c r="M405" s="34">
        <f>J405/H405</f>
        <v>0</v>
      </c>
      <c r="N405" s="34">
        <f>J405/I405</f>
        <v>0</v>
      </c>
    </row>
    <row r="406" spans="1:14" x14ac:dyDescent="0.2">
      <c r="A406" s="35" t="s">
        <v>707</v>
      </c>
      <c r="B406" s="29" t="s">
        <v>75</v>
      </c>
      <c r="C406" s="37" t="s">
        <v>709</v>
      </c>
      <c r="D406" s="38" t="s">
        <v>44</v>
      </c>
      <c r="E406" s="31">
        <v>257120</v>
      </c>
      <c r="F406" s="31">
        <v>257120</v>
      </c>
      <c r="G406" s="32">
        <v>0</v>
      </c>
      <c r="H406" s="33">
        <v>1</v>
      </c>
      <c r="I406" s="33">
        <v>1</v>
      </c>
      <c r="J406" s="33">
        <v>0</v>
      </c>
      <c r="K406" s="34">
        <f>G406/E406</f>
        <v>0</v>
      </c>
      <c r="L406" s="34">
        <f>G406/F406</f>
        <v>0</v>
      </c>
      <c r="M406" s="34">
        <f>J406/H406</f>
        <v>0</v>
      </c>
      <c r="N406" s="34">
        <f>J406/I406</f>
        <v>0</v>
      </c>
    </row>
    <row r="407" spans="1:14" x14ac:dyDescent="0.2">
      <c r="A407" s="39" t="s">
        <v>710</v>
      </c>
      <c r="B407" s="40" t="s">
        <v>122</v>
      </c>
      <c r="C407" s="38" t="s">
        <v>711</v>
      </c>
      <c r="D407" s="41" t="s">
        <v>44</v>
      </c>
      <c r="E407" s="32">
        <v>1025766.28</v>
      </c>
      <c r="F407" s="32">
        <v>1025766.28</v>
      </c>
      <c r="G407" s="32">
        <v>835813.64</v>
      </c>
      <c r="H407" s="33">
        <v>1</v>
      </c>
      <c r="I407" s="33">
        <v>1</v>
      </c>
      <c r="J407" s="33">
        <v>1</v>
      </c>
      <c r="K407" s="34">
        <f t="shared" si="19"/>
        <v>0.8148187908848008</v>
      </c>
      <c r="L407" s="34">
        <f t="shared" si="20"/>
        <v>0.8148187908848008</v>
      </c>
      <c r="M407" s="34">
        <f t="shared" si="21"/>
        <v>1</v>
      </c>
      <c r="N407" s="34">
        <f t="shared" si="22"/>
        <v>1</v>
      </c>
    </row>
    <row r="408" spans="1:14" x14ac:dyDescent="0.2">
      <c r="A408" s="39" t="s">
        <v>712</v>
      </c>
      <c r="B408" s="40" t="s">
        <v>162</v>
      </c>
      <c r="C408" s="41" t="s">
        <v>713</v>
      </c>
      <c r="D408" s="41" t="s">
        <v>44</v>
      </c>
      <c r="E408" s="49">
        <v>45543.8</v>
      </c>
      <c r="F408" s="70">
        <v>30986.99000000002</v>
      </c>
      <c r="G408" s="32">
        <v>30986.99</v>
      </c>
      <c r="H408" s="61">
        <v>3</v>
      </c>
      <c r="I408" s="61">
        <v>3</v>
      </c>
      <c r="J408" s="61">
        <v>3</v>
      </c>
      <c r="K408" s="34">
        <f t="shared" si="19"/>
        <v>0.6803777901712198</v>
      </c>
      <c r="L408" s="34">
        <f t="shared" si="20"/>
        <v>0.99999999999999944</v>
      </c>
      <c r="M408" s="34">
        <f t="shared" si="21"/>
        <v>1</v>
      </c>
      <c r="N408" s="34">
        <f t="shared" si="22"/>
        <v>1</v>
      </c>
    </row>
    <row r="409" spans="1:14" x14ac:dyDescent="0.2">
      <c r="A409" s="39" t="s">
        <v>714</v>
      </c>
      <c r="B409" s="40" t="s">
        <v>53</v>
      </c>
      <c r="C409" s="38" t="s">
        <v>715</v>
      </c>
      <c r="D409" s="41" t="s">
        <v>44</v>
      </c>
      <c r="E409" s="32">
        <v>21336.959999999999</v>
      </c>
      <c r="F409" s="32">
        <f>E409</f>
        <v>21336.959999999999</v>
      </c>
      <c r="G409" s="32">
        <f>21336.96</f>
        <v>21336.959999999999</v>
      </c>
      <c r="H409" s="71">
        <v>274</v>
      </c>
      <c r="I409" s="71">
        <v>274</v>
      </c>
      <c r="J409" s="71">
        <v>274</v>
      </c>
      <c r="K409" s="34">
        <f t="shared" si="19"/>
        <v>1</v>
      </c>
      <c r="L409" s="34">
        <f t="shared" si="20"/>
        <v>1</v>
      </c>
      <c r="M409" s="34">
        <f t="shared" si="21"/>
        <v>1</v>
      </c>
      <c r="N409" s="34">
        <f t="shared" si="22"/>
        <v>1</v>
      </c>
    </row>
    <row r="410" spans="1:14" x14ac:dyDescent="0.2">
      <c r="A410" s="39" t="s">
        <v>716</v>
      </c>
      <c r="B410" s="40" t="s">
        <v>122</v>
      </c>
      <c r="C410" s="41" t="s">
        <v>717</v>
      </c>
      <c r="D410" s="41" t="s">
        <v>44</v>
      </c>
      <c r="E410" s="32">
        <v>689986.72</v>
      </c>
      <c r="F410" s="32">
        <v>1643435.63</v>
      </c>
      <c r="G410" s="32">
        <v>1414706.95</v>
      </c>
      <c r="H410" s="71">
        <v>1</v>
      </c>
      <c r="I410" s="71">
        <v>1</v>
      </c>
      <c r="J410" s="71">
        <v>1</v>
      </c>
      <c r="K410" s="34">
        <f t="shared" si="19"/>
        <v>2.0503393891407069</v>
      </c>
      <c r="L410" s="34">
        <f t="shared" si="20"/>
        <v>0.86082285437610961</v>
      </c>
      <c r="M410" s="34">
        <f t="shared" si="21"/>
        <v>1</v>
      </c>
      <c r="N410" s="34">
        <f t="shared" si="22"/>
        <v>1</v>
      </c>
    </row>
    <row r="411" spans="1:14" x14ac:dyDescent="0.2">
      <c r="A411" s="50" t="s">
        <v>718</v>
      </c>
      <c r="B411" s="40" t="s">
        <v>53</v>
      </c>
      <c r="C411" s="41" t="s">
        <v>719</v>
      </c>
      <c r="D411" s="38" t="s">
        <v>44</v>
      </c>
      <c r="E411" s="49">
        <v>1250000</v>
      </c>
      <c r="F411" s="49">
        <v>1250000</v>
      </c>
      <c r="G411" s="32">
        <v>0</v>
      </c>
      <c r="H411" s="33">
        <v>1</v>
      </c>
      <c r="I411" s="33">
        <v>1</v>
      </c>
      <c r="J411" s="33">
        <v>1</v>
      </c>
      <c r="K411" s="34">
        <f>G411/E411</f>
        <v>0</v>
      </c>
      <c r="L411" s="34">
        <f>G411/F411</f>
        <v>0</v>
      </c>
      <c r="M411" s="34">
        <f>J411/H411</f>
        <v>1</v>
      </c>
      <c r="N411" s="34">
        <f>J411/I411</f>
        <v>1</v>
      </c>
    </row>
    <row r="412" spans="1:14" x14ac:dyDescent="0.2">
      <c r="A412" s="38" t="s">
        <v>720</v>
      </c>
      <c r="B412" s="40" t="s">
        <v>162</v>
      </c>
      <c r="C412" s="35" t="s">
        <v>721</v>
      </c>
      <c r="D412" s="38" t="s">
        <v>44</v>
      </c>
      <c r="E412" s="66">
        <v>178796.82</v>
      </c>
      <c r="F412" s="32">
        <v>178796.82</v>
      </c>
      <c r="G412" s="32">
        <v>178796.82</v>
      </c>
      <c r="H412" s="71">
        <v>1</v>
      </c>
      <c r="I412" s="71">
        <v>1</v>
      </c>
      <c r="J412" s="71">
        <v>1</v>
      </c>
      <c r="K412" s="34">
        <f t="shared" si="19"/>
        <v>1</v>
      </c>
      <c r="L412" s="34">
        <f t="shared" si="20"/>
        <v>1</v>
      </c>
      <c r="M412" s="34">
        <f t="shared" si="21"/>
        <v>1</v>
      </c>
      <c r="N412" s="34">
        <f t="shared" si="22"/>
        <v>1</v>
      </c>
    </row>
    <row r="413" spans="1:14" x14ac:dyDescent="0.2">
      <c r="A413" s="50" t="s">
        <v>722</v>
      </c>
      <c r="B413" s="40" t="s">
        <v>162</v>
      </c>
      <c r="C413" s="41" t="s">
        <v>723</v>
      </c>
      <c r="D413" s="38" t="s">
        <v>44</v>
      </c>
      <c r="E413" s="49">
        <v>233589.08</v>
      </c>
      <c r="F413" s="49">
        <v>233589.08</v>
      </c>
      <c r="G413" s="32">
        <v>214357.5</v>
      </c>
      <c r="H413" s="71">
        <v>1</v>
      </c>
      <c r="I413" s="71">
        <v>1</v>
      </c>
      <c r="J413" s="71">
        <v>1</v>
      </c>
      <c r="K413" s="34">
        <f t="shared" si="19"/>
        <v>0.91766918213813764</v>
      </c>
      <c r="L413" s="34">
        <f t="shared" si="20"/>
        <v>0.91766918213813764</v>
      </c>
      <c r="M413" s="34">
        <f t="shared" si="21"/>
        <v>1</v>
      </c>
      <c r="N413" s="34">
        <f t="shared" si="22"/>
        <v>1</v>
      </c>
    </row>
    <row r="414" spans="1:14" x14ac:dyDescent="0.2">
      <c r="A414" s="50" t="s">
        <v>724</v>
      </c>
      <c r="B414" s="40" t="s">
        <v>162</v>
      </c>
      <c r="C414" s="41" t="s">
        <v>725</v>
      </c>
      <c r="D414" s="38" t="s">
        <v>44</v>
      </c>
      <c r="E414" s="49">
        <v>271500.12</v>
      </c>
      <c r="F414" s="32">
        <f t="shared" ref="F414:F416" si="64">E414</f>
        <v>271500.12</v>
      </c>
      <c r="G414" s="32">
        <v>257376.93</v>
      </c>
      <c r="H414" s="71">
        <v>4</v>
      </c>
      <c r="I414" s="71">
        <v>4</v>
      </c>
      <c r="J414" s="71">
        <v>4</v>
      </c>
      <c r="K414" s="34">
        <f t="shared" si="19"/>
        <v>0.94798090696976489</v>
      </c>
      <c r="L414" s="34">
        <f t="shared" si="20"/>
        <v>0.94798090696976489</v>
      </c>
      <c r="M414" s="34">
        <f t="shared" si="21"/>
        <v>1</v>
      </c>
      <c r="N414" s="34">
        <f t="shared" si="22"/>
        <v>1</v>
      </c>
    </row>
    <row r="415" spans="1:14" x14ac:dyDescent="0.2">
      <c r="A415" s="39" t="s">
        <v>726</v>
      </c>
      <c r="B415" s="47" t="s">
        <v>53</v>
      </c>
      <c r="C415" s="46" t="s">
        <v>727</v>
      </c>
      <c r="D415" s="38" t="s">
        <v>44</v>
      </c>
      <c r="E415" s="48">
        <v>648875.65</v>
      </c>
      <c r="F415" s="32">
        <v>4057734.95</v>
      </c>
      <c r="G415" s="49">
        <v>3562727.18</v>
      </c>
      <c r="H415" s="71">
        <v>1</v>
      </c>
      <c r="I415" s="71">
        <v>1</v>
      </c>
      <c r="J415" s="71">
        <v>1</v>
      </c>
      <c r="K415" s="34"/>
      <c r="L415" s="34"/>
      <c r="M415" s="34">
        <f t="shared" si="21"/>
        <v>1</v>
      </c>
      <c r="N415" s="34">
        <f t="shared" si="22"/>
        <v>1</v>
      </c>
    </row>
    <row r="416" spans="1:14" x14ac:dyDescent="0.2">
      <c r="A416" s="50" t="s">
        <v>728</v>
      </c>
      <c r="B416" s="40" t="s">
        <v>162</v>
      </c>
      <c r="C416" s="41" t="s">
        <v>729</v>
      </c>
      <c r="D416" s="38" t="s">
        <v>44</v>
      </c>
      <c r="E416" s="49">
        <v>400810.01</v>
      </c>
      <c r="F416" s="32">
        <f t="shared" si="64"/>
        <v>400810.01</v>
      </c>
      <c r="G416" s="32">
        <v>400810</v>
      </c>
      <c r="H416" s="71">
        <v>4</v>
      </c>
      <c r="I416" s="71">
        <v>4</v>
      </c>
      <c r="J416" s="71">
        <v>4</v>
      </c>
      <c r="K416" s="34">
        <f t="shared" si="19"/>
        <v>0.99999997505052329</v>
      </c>
      <c r="L416" s="34">
        <f t="shared" si="20"/>
        <v>0.99999997505052329</v>
      </c>
      <c r="M416" s="34">
        <f t="shared" si="21"/>
        <v>1</v>
      </c>
      <c r="N416" s="34">
        <f t="shared" si="22"/>
        <v>1</v>
      </c>
    </row>
    <row r="417" spans="1:14" x14ac:dyDescent="0.2">
      <c r="A417" s="57" t="s">
        <v>730</v>
      </c>
      <c r="B417" s="40" t="s">
        <v>731</v>
      </c>
      <c r="C417" s="41" t="s">
        <v>708</v>
      </c>
      <c r="D417" s="38" t="s">
        <v>44</v>
      </c>
      <c r="E417" s="32">
        <v>1143223.31</v>
      </c>
      <c r="F417" s="32">
        <v>1143223.31</v>
      </c>
      <c r="G417" s="32">
        <v>770373.21</v>
      </c>
      <c r="H417" s="71">
        <v>519.62</v>
      </c>
      <c r="I417" s="71">
        <v>519.65</v>
      </c>
      <c r="J417" s="71">
        <v>230</v>
      </c>
      <c r="K417" s="34"/>
      <c r="L417" s="34"/>
      <c r="M417" s="34">
        <f t="shared" si="21"/>
        <v>0.44263115353527577</v>
      </c>
      <c r="N417" s="34">
        <f t="shared" si="22"/>
        <v>0.44260559992302512</v>
      </c>
    </row>
    <row r="418" spans="1:14" x14ac:dyDescent="0.2">
      <c r="A418" s="57" t="s">
        <v>732</v>
      </c>
      <c r="B418" s="29" t="s">
        <v>65</v>
      </c>
      <c r="C418" s="37" t="s">
        <v>733</v>
      </c>
      <c r="D418" s="38" t="s">
        <v>44</v>
      </c>
      <c r="E418" s="31">
        <v>933216.16</v>
      </c>
      <c r="F418" s="31">
        <v>945577.71</v>
      </c>
      <c r="G418" s="32">
        <v>156386.56</v>
      </c>
      <c r="H418" s="33">
        <v>418.26</v>
      </c>
      <c r="I418" s="33">
        <v>418.26</v>
      </c>
      <c r="J418" s="33">
        <v>0</v>
      </c>
      <c r="K418" s="34">
        <f>G418/E418</f>
        <v>0.1675780668007292</v>
      </c>
      <c r="L418" s="34">
        <f>G418/F418</f>
        <v>0.16538731650093572</v>
      </c>
      <c r="M418" s="34">
        <f>J418/H418</f>
        <v>0</v>
      </c>
      <c r="N418" s="34">
        <f>J418/I418</f>
        <v>0</v>
      </c>
    </row>
    <row r="419" spans="1:14" x14ac:dyDescent="0.2">
      <c r="A419" s="57" t="s">
        <v>734</v>
      </c>
      <c r="B419" s="29" t="s">
        <v>65</v>
      </c>
      <c r="C419" s="37" t="s">
        <v>735</v>
      </c>
      <c r="D419" s="38" t="s">
        <v>44</v>
      </c>
      <c r="E419" s="31">
        <v>790731.44</v>
      </c>
      <c r="F419" s="31">
        <v>784804.13</v>
      </c>
      <c r="G419" s="32">
        <v>125675.56</v>
      </c>
      <c r="H419" s="33">
        <v>341.01</v>
      </c>
      <c r="I419" s="33">
        <v>341.01</v>
      </c>
      <c r="J419" s="33">
        <v>0</v>
      </c>
      <c r="K419" s="34">
        <f>G419/E419</f>
        <v>0.15893583287898608</v>
      </c>
      <c r="L419" s="34">
        <f>G419/F419</f>
        <v>0.160136211311732</v>
      </c>
      <c r="M419" s="34">
        <f>J419/H419</f>
        <v>0</v>
      </c>
      <c r="N419" s="34">
        <f>J419/I419</f>
        <v>0</v>
      </c>
    </row>
    <row r="420" spans="1:14" x14ac:dyDescent="0.2">
      <c r="A420" s="42" t="s">
        <v>736</v>
      </c>
      <c r="B420" s="43" t="s">
        <v>46</v>
      </c>
      <c r="C420" s="58" t="s">
        <v>737</v>
      </c>
      <c r="D420" s="44" t="s">
        <v>48</v>
      </c>
      <c r="E420" s="45">
        <v>379807.02</v>
      </c>
      <c r="F420" s="45">
        <v>379807.02</v>
      </c>
      <c r="G420" s="32">
        <v>0</v>
      </c>
      <c r="H420" s="33">
        <v>1</v>
      </c>
      <c r="I420" s="33">
        <v>1</v>
      </c>
      <c r="J420" s="33">
        <v>1</v>
      </c>
      <c r="K420" s="34">
        <f>G420/E420</f>
        <v>0</v>
      </c>
      <c r="L420" s="34">
        <f>G420/F420</f>
        <v>0</v>
      </c>
      <c r="M420" s="34">
        <f>J420/H420</f>
        <v>1</v>
      </c>
      <c r="N420" s="34">
        <f>J420/I420</f>
        <v>1</v>
      </c>
    </row>
    <row r="421" spans="1:14" x14ac:dyDescent="0.2">
      <c r="A421" s="35" t="s">
        <v>738</v>
      </c>
      <c r="B421" s="29" t="s">
        <v>72</v>
      </c>
      <c r="C421" s="37" t="s">
        <v>739</v>
      </c>
      <c r="D421" s="38" t="s">
        <v>44</v>
      </c>
      <c r="E421" s="31">
        <v>10000000</v>
      </c>
      <c r="F421" s="31">
        <v>10000000</v>
      </c>
      <c r="G421" s="32">
        <v>0</v>
      </c>
      <c r="H421" s="33">
        <v>1</v>
      </c>
      <c r="I421" s="33">
        <v>1</v>
      </c>
      <c r="J421" s="33">
        <v>0</v>
      </c>
      <c r="K421" s="34">
        <f>G421/E421</f>
        <v>0</v>
      </c>
      <c r="L421" s="34">
        <f>G421/F421</f>
        <v>0</v>
      </c>
      <c r="M421" s="34">
        <f>J421/H421</f>
        <v>0</v>
      </c>
      <c r="N421" s="34">
        <f>J421/I421</f>
        <v>0</v>
      </c>
    </row>
    <row r="422" spans="1:14" x14ac:dyDescent="0.2">
      <c r="A422" s="35" t="s">
        <v>227</v>
      </c>
      <c r="B422" s="29" t="s">
        <v>227</v>
      </c>
      <c r="C422" s="37" t="s">
        <v>740</v>
      </c>
      <c r="D422" s="38" t="s">
        <v>44</v>
      </c>
      <c r="E422" s="31">
        <v>1365597.14</v>
      </c>
      <c r="F422" s="31">
        <v>1365597.14</v>
      </c>
      <c r="G422" s="32">
        <v>0</v>
      </c>
      <c r="H422" s="33">
        <v>1</v>
      </c>
      <c r="I422" s="33">
        <v>1</v>
      </c>
      <c r="J422" s="33">
        <v>0</v>
      </c>
      <c r="K422" s="34">
        <f t="shared" ref="K422:K485" si="65">G422/E422</f>
        <v>0</v>
      </c>
      <c r="L422" s="34">
        <f t="shared" ref="L422:L485" si="66">G422/F422</f>
        <v>0</v>
      </c>
      <c r="M422" s="34">
        <f t="shared" ref="M422:M485" si="67">J422/H422</f>
        <v>0</v>
      </c>
      <c r="N422" s="34">
        <f t="shared" ref="N422:N485" si="68">J422/I422</f>
        <v>0</v>
      </c>
    </row>
    <row r="423" spans="1:14" x14ac:dyDescent="0.2">
      <c r="A423" s="42" t="s">
        <v>741</v>
      </c>
      <c r="B423" s="43" t="s">
        <v>488</v>
      </c>
      <c r="C423" s="58" t="s">
        <v>742</v>
      </c>
      <c r="D423" s="44" t="s">
        <v>48</v>
      </c>
      <c r="E423" s="45">
        <v>600000</v>
      </c>
      <c r="F423" s="45">
        <v>600000</v>
      </c>
      <c r="G423" s="32">
        <v>0</v>
      </c>
      <c r="H423" s="33">
        <v>1</v>
      </c>
      <c r="I423" s="33">
        <v>1</v>
      </c>
      <c r="J423" s="33">
        <v>0</v>
      </c>
      <c r="K423" s="34">
        <f>G423/E423</f>
        <v>0</v>
      </c>
      <c r="L423" s="34">
        <f>G423/F423</f>
        <v>0</v>
      </c>
      <c r="M423" s="34">
        <f>J423/H423</f>
        <v>0</v>
      </c>
      <c r="N423" s="34">
        <f>J423/I423</f>
        <v>0</v>
      </c>
    </row>
    <row r="424" spans="1:14" x14ac:dyDescent="0.2">
      <c r="A424" s="50" t="s">
        <v>743</v>
      </c>
      <c r="B424" s="40" t="s">
        <v>744</v>
      </c>
      <c r="C424" s="41" t="s">
        <v>745</v>
      </c>
      <c r="D424" s="38" t="s">
        <v>44</v>
      </c>
      <c r="E424" s="49">
        <v>3498489.14</v>
      </c>
      <c r="F424" s="49">
        <v>3498489.14</v>
      </c>
      <c r="G424" s="32">
        <v>0</v>
      </c>
      <c r="H424" s="33">
        <v>1</v>
      </c>
      <c r="I424" s="33">
        <v>1</v>
      </c>
      <c r="J424" s="33">
        <v>1</v>
      </c>
      <c r="K424" s="34">
        <f t="shared" si="65"/>
        <v>0</v>
      </c>
      <c r="L424" s="34">
        <f t="shared" si="66"/>
        <v>0</v>
      </c>
      <c r="M424" s="34">
        <f t="shared" si="67"/>
        <v>1</v>
      </c>
      <c r="N424" s="34">
        <f t="shared" si="68"/>
        <v>1</v>
      </c>
    </row>
    <row r="425" spans="1:14" x14ac:dyDescent="0.2">
      <c r="A425" s="39" t="s">
        <v>746</v>
      </c>
      <c r="B425" s="40" t="s">
        <v>106</v>
      </c>
      <c r="C425" s="46" t="s">
        <v>747</v>
      </c>
      <c r="D425" s="38" t="s">
        <v>44</v>
      </c>
      <c r="E425" s="49">
        <v>1317018.6000000001</v>
      </c>
      <c r="F425" s="49">
        <v>173983.43999999994</v>
      </c>
      <c r="G425" s="32">
        <v>0</v>
      </c>
      <c r="H425" s="33">
        <v>30</v>
      </c>
      <c r="I425" s="33">
        <v>30</v>
      </c>
      <c r="J425" s="33">
        <v>30</v>
      </c>
      <c r="K425" s="34">
        <f t="shared" si="65"/>
        <v>0</v>
      </c>
      <c r="L425" s="34">
        <f t="shared" si="66"/>
        <v>0</v>
      </c>
      <c r="M425" s="34">
        <f t="shared" si="67"/>
        <v>1</v>
      </c>
      <c r="N425" s="34">
        <f t="shared" si="68"/>
        <v>1</v>
      </c>
    </row>
    <row r="426" spans="1:14" x14ac:dyDescent="0.2">
      <c r="A426" s="35" t="s">
        <v>748</v>
      </c>
      <c r="B426" s="29" t="s">
        <v>72</v>
      </c>
      <c r="C426" s="37" t="s">
        <v>749</v>
      </c>
      <c r="D426" s="38" t="s">
        <v>44</v>
      </c>
      <c r="E426" s="31">
        <v>4000000</v>
      </c>
      <c r="F426" s="31">
        <v>4000000</v>
      </c>
      <c r="G426" s="32">
        <v>0</v>
      </c>
      <c r="H426" s="33">
        <v>1</v>
      </c>
      <c r="I426" s="33">
        <v>1</v>
      </c>
      <c r="J426" s="33">
        <v>0</v>
      </c>
      <c r="K426" s="34">
        <f t="shared" si="65"/>
        <v>0</v>
      </c>
      <c r="L426" s="34">
        <f t="shared" si="66"/>
        <v>0</v>
      </c>
      <c r="M426" s="34">
        <f t="shared" si="67"/>
        <v>0</v>
      </c>
      <c r="N426" s="34">
        <f t="shared" si="68"/>
        <v>0</v>
      </c>
    </row>
    <row r="427" spans="1:14" x14ac:dyDescent="0.2">
      <c r="A427" s="35" t="s">
        <v>750</v>
      </c>
      <c r="B427" s="29" t="s">
        <v>106</v>
      </c>
      <c r="C427" s="37" t="s">
        <v>751</v>
      </c>
      <c r="D427" s="38" t="s">
        <v>752</v>
      </c>
      <c r="E427" s="31">
        <v>4678750</v>
      </c>
      <c r="F427" s="31">
        <v>4677406.7199999997</v>
      </c>
      <c r="G427" s="32">
        <v>4677406.7199999997</v>
      </c>
      <c r="H427" s="33"/>
      <c r="I427" s="33"/>
      <c r="J427" s="33"/>
      <c r="K427" s="34">
        <f>G427/E427</f>
        <v>0.99971289767566118</v>
      </c>
      <c r="L427" s="34">
        <f>G427/F427</f>
        <v>1</v>
      </c>
      <c r="M427" s="34"/>
      <c r="N427" s="34"/>
    </row>
    <row r="428" spans="1:14" x14ac:dyDescent="0.2">
      <c r="A428" s="38" t="s">
        <v>753</v>
      </c>
      <c r="B428" s="40" t="s">
        <v>53</v>
      </c>
      <c r="C428" s="38" t="s">
        <v>754</v>
      </c>
      <c r="D428" s="38" t="s">
        <v>44</v>
      </c>
      <c r="E428" s="70">
        <v>68000</v>
      </c>
      <c r="F428" s="70">
        <v>68000</v>
      </c>
      <c r="G428" s="32">
        <v>67280</v>
      </c>
      <c r="H428" s="61">
        <v>1</v>
      </c>
      <c r="I428" s="61">
        <v>1</v>
      </c>
      <c r="J428" s="61">
        <v>1</v>
      </c>
      <c r="K428" s="34">
        <f>G428/E428</f>
        <v>0.98941176470588232</v>
      </c>
      <c r="L428" s="34">
        <f>G428/F428</f>
        <v>0.98941176470588232</v>
      </c>
      <c r="M428" s="34">
        <f t="shared" si="67"/>
        <v>1</v>
      </c>
      <c r="N428" s="34">
        <f t="shared" si="68"/>
        <v>1</v>
      </c>
    </row>
    <row r="429" spans="1:14" x14ac:dyDescent="0.2">
      <c r="A429" s="35" t="s">
        <v>755</v>
      </c>
      <c r="B429" s="29" t="s">
        <v>72</v>
      </c>
      <c r="C429" s="37" t="s">
        <v>756</v>
      </c>
      <c r="D429" s="38" t="s">
        <v>44</v>
      </c>
      <c r="E429" s="31">
        <v>501468.56</v>
      </c>
      <c r="F429" s="31">
        <v>501468.56</v>
      </c>
      <c r="G429" s="32">
        <v>258719.66</v>
      </c>
      <c r="H429" s="61">
        <v>1</v>
      </c>
      <c r="I429" s="61">
        <v>1</v>
      </c>
      <c r="J429" s="61">
        <v>1</v>
      </c>
      <c r="K429" s="34">
        <f t="shared" si="65"/>
        <v>0.51592398933245187</v>
      </c>
      <c r="L429" s="34">
        <f t="shared" si="66"/>
        <v>0.51592398933245187</v>
      </c>
      <c r="M429" s="34">
        <f t="shared" si="67"/>
        <v>1</v>
      </c>
      <c r="N429" s="34">
        <f t="shared" si="68"/>
        <v>1</v>
      </c>
    </row>
    <row r="430" spans="1:14" x14ac:dyDescent="0.2">
      <c r="A430" s="72" t="s">
        <v>757</v>
      </c>
      <c r="B430" s="40" t="s">
        <v>162</v>
      </c>
      <c r="C430" s="41" t="s">
        <v>758</v>
      </c>
      <c r="D430" s="38" t="s">
        <v>44</v>
      </c>
      <c r="E430" s="49">
        <v>122038.65</v>
      </c>
      <c r="F430" s="32">
        <v>122038.65</v>
      </c>
      <c r="G430" s="32">
        <v>122038.65</v>
      </c>
      <c r="H430" s="61">
        <v>1</v>
      </c>
      <c r="I430" s="61">
        <v>1</v>
      </c>
      <c r="J430" s="61">
        <v>1</v>
      </c>
      <c r="K430" s="34">
        <f>G430/E430</f>
        <v>1</v>
      </c>
      <c r="L430" s="34">
        <f>G430/F430</f>
        <v>1</v>
      </c>
      <c r="M430" s="34">
        <f>J430/H430</f>
        <v>1</v>
      </c>
      <c r="N430" s="34">
        <f>J430/I430</f>
        <v>1</v>
      </c>
    </row>
    <row r="431" spans="1:14" x14ac:dyDescent="0.2">
      <c r="A431" s="35" t="s">
        <v>759</v>
      </c>
      <c r="B431" s="29" t="s">
        <v>90</v>
      </c>
      <c r="C431" s="37" t="s">
        <v>760</v>
      </c>
      <c r="D431" s="38" t="s">
        <v>44</v>
      </c>
      <c r="E431" s="31">
        <v>603345.6</v>
      </c>
      <c r="F431" s="31">
        <v>603345.6</v>
      </c>
      <c r="G431" s="69">
        <v>602694.67000000004</v>
      </c>
      <c r="H431" s="61">
        <v>1</v>
      </c>
      <c r="I431" s="61">
        <v>1</v>
      </c>
      <c r="J431" s="61">
        <v>1</v>
      </c>
      <c r="K431" s="34">
        <f>G431/E431</f>
        <v>0.99892113243222469</v>
      </c>
      <c r="L431" s="34">
        <f>G431/F431</f>
        <v>0.99892113243222469</v>
      </c>
      <c r="M431" s="34">
        <f>J431/H431</f>
        <v>1</v>
      </c>
      <c r="N431" s="34">
        <f>J431/I431</f>
        <v>1</v>
      </c>
    </row>
    <row r="432" spans="1:14" x14ac:dyDescent="0.2">
      <c r="A432" s="35" t="s">
        <v>761</v>
      </c>
      <c r="B432" s="29" t="s">
        <v>403</v>
      </c>
      <c r="C432" s="37" t="s">
        <v>762</v>
      </c>
      <c r="D432" s="38" t="s">
        <v>44</v>
      </c>
      <c r="E432" s="31">
        <v>350000</v>
      </c>
      <c r="F432" s="31">
        <v>350000</v>
      </c>
      <c r="G432" s="32">
        <v>330252</v>
      </c>
      <c r="H432" s="61">
        <v>1</v>
      </c>
      <c r="I432" s="61">
        <v>1</v>
      </c>
      <c r="J432" s="61">
        <v>1</v>
      </c>
      <c r="K432" s="34">
        <f t="shared" si="65"/>
        <v>0.94357714285714289</v>
      </c>
      <c r="L432" s="34">
        <f t="shared" si="66"/>
        <v>0.94357714285714289</v>
      </c>
      <c r="M432" s="34">
        <f t="shared" si="67"/>
        <v>1</v>
      </c>
      <c r="N432" s="34">
        <f t="shared" si="68"/>
        <v>1</v>
      </c>
    </row>
    <row r="433" spans="1:14" x14ac:dyDescent="0.2">
      <c r="A433" s="35" t="s">
        <v>763</v>
      </c>
      <c r="B433" s="29" t="s">
        <v>403</v>
      </c>
      <c r="C433" s="37" t="s">
        <v>764</v>
      </c>
      <c r="D433" s="38" t="s">
        <v>44</v>
      </c>
      <c r="E433" s="31">
        <v>190000</v>
      </c>
      <c r="F433" s="31">
        <v>190000</v>
      </c>
      <c r="G433" s="32">
        <v>187589.4</v>
      </c>
      <c r="H433" s="33">
        <v>1</v>
      </c>
      <c r="I433" s="33">
        <v>1</v>
      </c>
      <c r="J433" s="61">
        <v>1</v>
      </c>
      <c r="K433" s="34">
        <f t="shared" si="65"/>
        <v>0.98731263157894733</v>
      </c>
      <c r="L433" s="34">
        <f t="shared" si="66"/>
        <v>0.98731263157894733</v>
      </c>
      <c r="M433" s="34">
        <f t="shared" si="67"/>
        <v>1</v>
      </c>
      <c r="N433" s="34">
        <f t="shared" si="68"/>
        <v>1</v>
      </c>
    </row>
    <row r="434" spans="1:14" x14ac:dyDescent="0.2">
      <c r="A434" s="35" t="s">
        <v>765</v>
      </c>
      <c r="B434" s="29" t="s">
        <v>403</v>
      </c>
      <c r="C434" s="37" t="s">
        <v>766</v>
      </c>
      <c r="D434" s="38" t="s">
        <v>44</v>
      </c>
      <c r="E434" s="31">
        <v>800000</v>
      </c>
      <c r="F434" s="31">
        <v>800000</v>
      </c>
      <c r="G434" s="32">
        <v>799472</v>
      </c>
      <c r="H434" s="33">
        <v>1</v>
      </c>
      <c r="I434" s="33">
        <v>1</v>
      </c>
      <c r="J434" s="61">
        <v>1</v>
      </c>
      <c r="K434" s="34">
        <f t="shared" si="65"/>
        <v>0.99934000000000001</v>
      </c>
      <c r="L434" s="34">
        <f t="shared" si="66"/>
        <v>0.99934000000000001</v>
      </c>
      <c r="M434" s="34">
        <f t="shared" si="67"/>
        <v>1</v>
      </c>
      <c r="N434" s="34">
        <f t="shared" si="68"/>
        <v>1</v>
      </c>
    </row>
    <row r="435" spans="1:14" x14ac:dyDescent="0.2">
      <c r="A435" s="35" t="s">
        <v>767</v>
      </c>
      <c r="B435" s="29" t="s">
        <v>72</v>
      </c>
      <c r="C435" s="37" t="s">
        <v>768</v>
      </c>
      <c r="D435" s="38" t="s">
        <v>44</v>
      </c>
      <c r="E435" s="31">
        <v>3900000</v>
      </c>
      <c r="F435" s="31">
        <v>3900000</v>
      </c>
      <c r="G435" s="32">
        <v>1296552.55</v>
      </c>
      <c r="H435" s="33">
        <v>1</v>
      </c>
      <c r="I435" s="33">
        <v>1</v>
      </c>
      <c r="J435" s="61">
        <v>1</v>
      </c>
      <c r="K435" s="34">
        <f t="shared" si="65"/>
        <v>0.33244937179487183</v>
      </c>
      <c r="L435" s="34">
        <f t="shared" si="66"/>
        <v>0.33244937179487183</v>
      </c>
      <c r="M435" s="34">
        <f t="shared" si="67"/>
        <v>1</v>
      </c>
      <c r="N435" s="34">
        <f t="shared" si="68"/>
        <v>1</v>
      </c>
    </row>
    <row r="436" spans="1:14" x14ac:dyDescent="0.2">
      <c r="A436" s="35" t="s">
        <v>769</v>
      </c>
      <c r="B436" s="29" t="s">
        <v>72</v>
      </c>
      <c r="C436" s="37" t="s">
        <v>770</v>
      </c>
      <c r="D436" s="38" t="s">
        <v>44</v>
      </c>
      <c r="E436" s="31">
        <v>147000</v>
      </c>
      <c r="F436" s="31">
        <v>147000</v>
      </c>
      <c r="G436" s="32">
        <v>146575.82999999999</v>
      </c>
      <c r="H436" s="61">
        <v>1</v>
      </c>
      <c r="I436" s="61">
        <v>1</v>
      </c>
      <c r="J436" s="61">
        <v>1</v>
      </c>
      <c r="K436" s="34">
        <f t="shared" si="65"/>
        <v>0.99711448979591832</v>
      </c>
      <c r="L436" s="34">
        <f t="shared" si="66"/>
        <v>0.99711448979591832</v>
      </c>
      <c r="M436" s="34">
        <f t="shared" si="67"/>
        <v>1</v>
      </c>
      <c r="N436" s="34">
        <f t="shared" si="68"/>
        <v>1</v>
      </c>
    </row>
    <row r="437" spans="1:14" x14ac:dyDescent="0.2">
      <c r="A437" s="35" t="s">
        <v>771</v>
      </c>
      <c r="B437" s="29" t="s">
        <v>403</v>
      </c>
      <c r="C437" s="37" t="s">
        <v>772</v>
      </c>
      <c r="D437" s="38" t="s">
        <v>44</v>
      </c>
      <c r="E437" s="31">
        <v>350000</v>
      </c>
      <c r="F437" s="31">
        <v>350000</v>
      </c>
      <c r="G437" s="32">
        <v>350000</v>
      </c>
      <c r="H437" s="33">
        <v>1</v>
      </c>
      <c r="I437" s="33">
        <v>1</v>
      </c>
      <c r="J437" s="61">
        <v>1</v>
      </c>
      <c r="K437" s="34">
        <f t="shared" si="65"/>
        <v>1</v>
      </c>
      <c r="L437" s="34">
        <f t="shared" si="66"/>
        <v>1</v>
      </c>
      <c r="M437" s="34">
        <f t="shared" si="67"/>
        <v>1</v>
      </c>
      <c r="N437" s="34">
        <f t="shared" si="68"/>
        <v>1</v>
      </c>
    </row>
    <row r="438" spans="1:14" x14ac:dyDescent="0.2">
      <c r="A438" s="42" t="s">
        <v>773</v>
      </c>
      <c r="B438" s="43" t="s">
        <v>125</v>
      </c>
      <c r="C438" s="42" t="s">
        <v>774</v>
      </c>
      <c r="D438" s="44" t="s">
        <v>48</v>
      </c>
      <c r="E438" s="45">
        <v>293395.71000000002</v>
      </c>
      <c r="F438" s="45">
        <v>293395.71000000002</v>
      </c>
      <c r="G438" s="32">
        <v>0</v>
      </c>
      <c r="H438" s="33">
        <v>1</v>
      </c>
      <c r="I438" s="33">
        <v>1</v>
      </c>
      <c r="J438" s="33">
        <v>0</v>
      </c>
      <c r="K438" s="34">
        <f>G438/E438</f>
        <v>0</v>
      </c>
      <c r="L438" s="34">
        <f>G438/F438</f>
        <v>0</v>
      </c>
      <c r="M438" s="34">
        <f>J438/H438</f>
        <v>0</v>
      </c>
      <c r="N438" s="34">
        <f>J438/I438</f>
        <v>0</v>
      </c>
    </row>
    <row r="439" spans="1:14" x14ac:dyDescent="0.2">
      <c r="A439" s="42" t="s">
        <v>775</v>
      </c>
      <c r="B439" s="43" t="s">
        <v>90</v>
      </c>
      <c r="C439" s="42" t="s">
        <v>776</v>
      </c>
      <c r="D439" s="44" t="s">
        <v>48</v>
      </c>
      <c r="E439" s="45">
        <v>500000</v>
      </c>
      <c r="F439" s="45">
        <v>500000</v>
      </c>
      <c r="G439" s="32">
        <v>0</v>
      </c>
      <c r="H439" s="33">
        <v>1</v>
      </c>
      <c r="I439" s="33">
        <v>1</v>
      </c>
      <c r="J439" s="33">
        <v>0</v>
      </c>
      <c r="K439" s="34">
        <f>G439/E439</f>
        <v>0</v>
      </c>
      <c r="L439" s="34">
        <f>G439/F439</f>
        <v>0</v>
      </c>
      <c r="M439" s="34">
        <f>J439/H439</f>
        <v>0</v>
      </c>
      <c r="N439" s="34">
        <f>J439/I439</f>
        <v>0</v>
      </c>
    </row>
    <row r="440" spans="1:14" x14ac:dyDescent="0.2">
      <c r="A440" s="35" t="s">
        <v>777</v>
      </c>
      <c r="B440" s="29" t="s">
        <v>403</v>
      </c>
      <c r="C440" s="37" t="s">
        <v>778</v>
      </c>
      <c r="D440" s="38" t="s">
        <v>44</v>
      </c>
      <c r="E440" s="31">
        <v>165000</v>
      </c>
      <c r="F440" s="31">
        <v>165000</v>
      </c>
      <c r="G440" s="32">
        <v>164290.79999999999</v>
      </c>
      <c r="H440" s="33">
        <v>1</v>
      </c>
      <c r="I440" s="33">
        <v>1</v>
      </c>
      <c r="J440" s="33">
        <v>1</v>
      </c>
      <c r="K440" s="34">
        <f t="shared" si="65"/>
        <v>0.99570181818181813</v>
      </c>
      <c r="L440" s="34">
        <f t="shared" si="66"/>
        <v>0.99570181818181813</v>
      </c>
      <c r="M440" s="34">
        <f t="shared" si="67"/>
        <v>1</v>
      </c>
      <c r="N440" s="34">
        <f t="shared" si="68"/>
        <v>1</v>
      </c>
    </row>
    <row r="441" spans="1:14" x14ac:dyDescent="0.2">
      <c r="A441" s="42" t="s">
        <v>779</v>
      </c>
      <c r="B441" s="43" t="s">
        <v>90</v>
      </c>
      <c r="C441" s="42" t="s">
        <v>780</v>
      </c>
      <c r="D441" s="44" t="s">
        <v>48</v>
      </c>
      <c r="E441" s="45">
        <v>230000</v>
      </c>
      <c r="F441" s="45">
        <v>230000</v>
      </c>
      <c r="G441" s="32">
        <v>0</v>
      </c>
      <c r="H441" s="33">
        <v>1</v>
      </c>
      <c r="I441" s="33">
        <v>1</v>
      </c>
      <c r="J441" s="33">
        <v>0</v>
      </c>
      <c r="K441" s="34">
        <f>G441/E441</f>
        <v>0</v>
      </c>
      <c r="L441" s="34">
        <f>G441/F441</f>
        <v>0</v>
      </c>
      <c r="M441" s="34">
        <f>J441/H441</f>
        <v>0</v>
      </c>
      <c r="N441" s="34">
        <f>J441/I441</f>
        <v>0</v>
      </c>
    </row>
    <row r="442" spans="1:14" x14ac:dyDescent="0.2">
      <c r="A442" s="42" t="s">
        <v>781</v>
      </c>
      <c r="B442" s="43" t="s">
        <v>53</v>
      </c>
      <c r="C442" s="42" t="s">
        <v>782</v>
      </c>
      <c r="D442" s="44" t="s">
        <v>48</v>
      </c>
      <c r="E442" s="45">
        <v>170000</v>
      </c>
      <c r="F442" s="45">
        <v>170000</v>
      </c>
      <c r="G442" s="32">
        <v>0</v>
      </c>
      <c r="H442" s="33">
        <v>1</v>
      </c>
      <c r="I442" s="33">
        <v>1</v>
      </c>
      <c r="J442" s="33">
        <v>1</v>
      </c>
      <c r="K442" s="34">
        <f>G442/E442</f>
        <v>0</v>
      </c>
      <c r="L442" s="34">
        <f>G442/F442</f>
        <v>0</v>
      </c>
      <c r="M442" s="34">
        <f>J442/H442</f>
        <v>1</v>
      </c>
      <c r="N442" s="34">
        <f>J442/I442</f>
        <v>1</v>
      </c>
    </row>
    <row r="443" spans="1:14" x14ac:dyDescent="0.2">
      <c r="A443" s="42" t="s">
        <v>783</v>
      </c>
      <c r="B443" s="43" t="s">
        <v>125</v>
      </c>
      <c r="C443" s="42" t="s">
        <v>784</v>
      </c>
      <c r="D443" s="44" t="s">
        <v>48</v>
      </c>
      <c r="E443" s="45">
        <v>210000</v>
      </c>
      <c r="F443" s="45">
        <v>210000</v>
      </c>
      <c r="G443" s="32">
        <v>0</v>
      </c>
      <c r="H443" s="33">
        <v>1</v>
      </c>
      <c r="I443" s="33">
        <v>1</v>
      </c>
      <c r="J443" s="33">
        <v>0</v>
      </c>
      <c r="K443" s="34">
        <f>G443/E443</f>
        <v>0</v>
      </c>
      <c r="L443" s="34">
        <f>G443/F443</f>
        <v>0</v>
      </c>
      <c r="M443" s="34">
        <f>J443/H443</f>
        <v>0</v>
      </c>
      <c r="N443" s="34">
        <f>J443/I443</f>
        <v>0</v>
      </c>
    </row>
    <row r="444" spans="1:14" x14ac:dyDescent="0.2">
      <c r="A444" s="50" t="s">
        <v>785</v>
      </c>
      <c r="B444" s="40" t="s">
        <v>125</v>
      </c>
      <c r="C444" s="41" t="s">
        <v>786</v>
      </c>
      <c r="D444" s="38" t="s">
        <v>44</v>
      </c>
      <c r="E444" s="49">
        <v>900000</v>
      </c>
      <c r="F444" s="49">
        <v>900000</v>
      </c>
      <c r="G444" s="32">
        <v>0</v>
      </c>
      <c r="H444" s="33">
        <v>1</v>
      </c>
      <c r="I444" s="33">
        <v>1</v>
      </c>
      <c r="J444" s="33">
        <v>1</v>
      </c>
      <c r="K444" s="34">
        <f t="shared" si="65"/>
        <v>0</v>
      </c>
      <c r="L444" s="34">
        <f t="shared" si="66"/>
        <v>0</v>
      </c>
      <c r="M444" s="34">
        <f t="shared" si="67"/>
        <v>1</v>
      </c>
      <c r="N444" s="34">
        <f t="shared" si="68"/>
        <v>1</v>
      </c>
    </row>
    <row r="445" spans="1:14" x14ac:dyDescent="0.2">
      <c r="A445" s="39" t="s">
        <v>785</v>
      </c>
      <c r="B445" s="40" t="s">
        <v>140</v>
      </c>
      <c r="C445" s="41" t="s">
        <v>787</v>
      </c>
      <c r="D445" s="38" t="s">
        <v>44</v>
      </c>
      <c r="E445" s="49">
        <v>664611.42000000004</v>
      </c>
      <c r="F445" s="49">
        <v>664611.42000000004</v>
      </c>
      <c r="G445" s="32">
        <v>0</v>
      </c>
      <c r="H445" s="33">
        <v>1</v>
      </c>
      <c r="I445" s="33">
        <v>1</v>
      </c>
      <c r="J445" s="33">
        <v>1</v>
      </c>
      <c r="K445" s="34">
        <f t="shared" si="65"/>
        <v>0</v>
      </c>
      <c r="L445" s="34">
        <f t="shared" si="66"/>
        <v>0</v>
      </c>
      <c r="M445" s="34">
        <f t="shared" si="67"/>
        <v>1</v>
      </c>
      <c r="N445" s="34">
        <f t="shared" si="68"/>
        <v>1</v>
      </c>
    </row>
    <row r="446" spans="1:14" x14ac:dyDescent="0.2">
      <c r="A446" s="39" t="s">
        <v>785</v>
      </c>
      <c r="B446" s="40" t="s">
        <v>162</v>
      </c>
      <c r="C446" s="41" t="s">
        <v>788</v>
      </c>
      <c r="D446" s="38" t="s">
        <v>44</v>
      </c>
      <c r="E446" s="49">
        <v>156506.26</v>
      </c>
      <c r="F446" s="49">
        <v>156506.26</v>
      </c>
      <c r="G446" s="32">
        <v>0</v>
      </c>
      <c r="H446" s="33">
        <v>1</v>
      </c>
      <c r="I446" s="33">
        <v>1</v>
      </c>
      <c r="J446" s="33">
        <v>1</v>
      </c>
      <c r="K446" s="34">
        <f t="shared" si="65"/>
        <v>0</v>
      </c>
      <c r="L446" s="34">
        <f t="shared" si="66"/>
        <v>0</v>
      </c>
      <c r="M446" s="34">
        <f t="shared" si="67"/>
        <v>1</v>
      </c>
      <c r="N446" s="34">
        <f t="shared" si="68"/>
        <v>1</v>
      </c>
    </row>
    <row r="447" spans="1:14" x14ac:dyDescent="0.2">
      <c r="A447" s="39" t="s">
        <v>785</v>
      </c>
      <c r="B447" s="40" t="s">
        <v>83</v>
      </c>
      <c r="C447" s="41" t="s">
        <v>789</v>
      </c>
      <c r="D447" s="38" t="s">
        <v>44</v>
      </c>
      <c r="E447" s="49">
        <v>2362307.89</v>
      </c>
      <c r="F447" s="49">
        <v>2362307.89</v>
      </c>
      <c r="G447" s="32">
        <v>0</v>
      </c>
      <c r="H447" s="33">
        <v>1</v>
      </c>
      <c r="I447" s="33">
        <v>1</v>
      </c>
      <c r="J447" s="33">
        <v>1</v>
      </c>
      <c r="K447" s="34">
        <f t="shared" si="65"/>
        <v>0</v>
      </c>
      <c r="L447" s="34">
        <f t="shared" si="66"/>
        <v>0</v>
      </c>
      <c r="M447" s="34">
        <f t="shared" si="67"/>
        <v>1</v>
      </c>
      <c r="N447" s="34">
        <f t="shared" si="68"/>
        <v>1</v>
      </c>
    </row>
    <row r="448" spans="1:14" x14ac:dyDescent="0.2">
      <c r="A448" s="39" t="s">
        <v>790</v>
      </c>
      <c r="B448" s="40" t="s">
        <v>42</v>
      </c>
      <c r="C448" s="41" t="s">
        <v>791</v>
      </c>
      <c r="D448" s="41" t="s">
        <v>44</v>
      </c>
      <c r="E448" s="32">
        <v>30000</v>
      </c>
      <c r="F448" s="32">
        <v>30000</v>
      </c>
      <c r="G448" s="32">
        <v>0</v>
      </c>
      <c r="H448" s="33">
        <v>1</v>
      </c>
      <c r="I448" s="33">
        <v>1</v>
      </c>
      <c r="J448" s="33">
        <v>0</v>
      </c>
      <c r="K448" s="34">
        <f t="shared" si="65"/>
        <v>0</v>
      </c>
      <c r="L448" s="34">
        <f t="shared" si="66"/>
        <v>0</v>
      </c>
      <c r="M448" s="34">
        <f t="shared" si="67"/>
        <v>0</v>
      </c>
      <c r="N448" s="34">
        <f t="shared" si="68"/>
        <v>0</v>
      </c>
    </row>
    <row r="449" spans="1:14" x14ac:dyDescent="0.2">
      <c r="A449" s="39" t="s">
        <v>790</v>
      </c>
      <c r="B449" s="40" t="s">
        <v>140</v>
      </c>
      <c r="C449" s="41" t="s">
        <v>792</v>
      </c>
      <c r="D449" s="41" t="s">
        <v>44</v>
      </c>
      <c r="E449" s="32">
        <v>74100</v>
      </c>
      <c r="F449" s="32">
        <v>74100</v>
      </c>
      <c r="G449" s="32">
        <v>0</v>
      </c>
      <c r="H449" s="33">
        <v>1</v>
      </c>
      <c r="I449" s="33">
        <v>1</v>
      </c>
      <c r="J449" s="33">
        <v>0</v>
      </c>
      <c r="K449" s="34">
        <f t="shared" si="65"/>
        <v>0</v>
      </c>
      <c r="L449" s="34">
        <f t="shared" si="66"/>
        <v>0</v>
      </c>
      <c r="M449" s="34">
        <f t="shared" si="67"/>
        <v>0</v>
      </c>
      <c r="N449" s="34">
        <f t="shared" si="68"/>
        <v>0</v>
      </c>
    </row>
    <row r="450" spans="1:14" x14ac:dyDescent="0.2">
      <c r="A450" s="39" t="s">
        <v>790</v>
      </c>
      <c r="B450" s="40" t="s">
        <v>125</v>
      </c>
      <c r="C450" s="41" t="s">
        <v>793</v>
      </c>
      <c r="D450" s="41" t="s">
        <v>44</v>
      </c>
      <c r="E450" s="32">
        <v>278074.2</v>
      </c>
      <c r="F450" s="32">
        <v>278074.2</v>
      </c>
      <c r="G450" s="32">
        <v>0</v>
      </c>
      <c r="H450" s="33">
        <v>488.02</v>
      </c>
      <c r="I450" s="33">
        <v>488.02</v>
      </c>
      <c r="J450" s="33">
        <v>488.02</v>
      </c>
      <c r="K450" s="34">
        <f t="shared" si="65"/>
        <v>0</v>
      </c>
      <c r="L450" s="34">
        <f t="shared" si="66"/>
        <v>0</v>
      </c>
      <c r="M450" s="34">
        <f t="shared" si="67"/>
        <v>1</v>
      </c>
      <c r="N450" s="34">
        <f t="shared" si="68"/>
        <v>1</v>
      </c>
    </row>
    <row r="451" spans="1:14" x14ac:dyDescent="0.2">
      <c r="A451" s="39" t="s">
        <v>790</v>
      </c>
      <c r="B451" s="40" t="s">
        <v>125</v>
      </c>
      <c r="C451" s="41" t="s">
        <v>794</v>
      </c>
      <c r="D451" s="41" t="s">
        <v>44</v>
      </c>
      <c r="E451" s="32">
        <v>290000</v>
      </c>
      <c r="F451" s="32">
        <v>290000</v>
      </c>
      <c r="G451" s="32">
        <v>0</v>
      </c>
      <c r="H451" s="33">
        <v>938.65</v>
      </c>
      <c r="I451" s="33">
        <v>938.65</v>
      </c>
      <c r="J451" s="33">
        <v>938.65</v>
      </c>
      <c r="K451" s="34">
        <f t="shared" si="65"/>
        <v>0</v>
      </c>
      <c r="L451" s="34">
        <f t="shared" si="66"/>
        <v>0</v>
      </c>
      <c r="M451" s="34">
        <f t="shared" si="67"/>
        <v>1</v>
      </c>
      <c r="N451" s="34">
        <f t="shared" si="68"/>
        <v>1</v>
      </c>
    </row>
    <row r="452" spans="1:14" x14ac:dyDescent="0.2">
      <c r="A452" s="39" t="s">
        <v>790</v>
      </c>
      <c r="B452" s="40" t="s">
        <v>83</v>
      </c>
      <c r="C452" s="41" t="s">
        <v>795</v>
      </c>
      <c r="D452" s="41" t="s">
        <v>44</v>
      </c>
      <c r="E452" s="32">
        <v>300000</v>
      </c>
      <c r="F452" s="32">
        <v>300000</v>
      </c>
      <c r="G452" s="32">
        <v>0</v>
      </c>
      <c r="H452" s="33">
        <v>1</v>
      </c>
      <c r="I452" s="33">
        <v>1</v>
      </c>
      <c r="J452" s="33">
        <v>0</v>
      </c>
      <c r="K452" s="34">
        <f t="shared" si="65"/>
        <v>0</v>
      </c>
      <c r="L452" s="34">
        <f t="shared" si="66"/>
        <v>0</v>
      </c>
      <c r="M452" s="34">
        <f t="shared" si="67"/>
        <v>0</v>
      </c>
      <c r="N452" s="34">
        <f t="shared" si="68"/>
        <v>0</v>
      </c>
    </row>
    <row r="453" spans="1:14" x14ac:dyDescent="0.2">
      <c r="A453" s="59" t="s">
        <v>790</v>
      </c>
      <c r="B453" s="40" t="s">
        <v>125</v>
      </c>
      <c r="C453" s="41" t="s">
        <v>796</v>
      </c>
      <c r="D453" s="41" t="s">
        <v>44</v>
      </c>
      <c r="E453" s="32">
        <v>690000</v>
      </c>
      <c r="F453" s="32">
        <v>690000</v>
      </c>
      <c r="G453" s="32">
        <v>0</v>
      </c>
      <c r="H453" s="33">
        <v>1857.8</v>
      </c>
      <c r="I453" s="33">
        <v>1857.8</v>
      </c>
      <c r="J453" s="33">
        <v>0</v>
      </c>
      <c r="K453" s="34">
        <f t="shared" si="65"/>
        <v>0</v>
      </c>
      <c r="L453" s="34">
        <f t="shared" si="66"/>
        <v>0</v>
      </c>
      <c r="M453" s="34">
        <f t="shared" si="67"/>
        <v>0</v>
      </c>
      <c r="N453" s="34">
        <f t="shared" si="68"/>
        <v>0</v>
      </c>
    </row>
    <row r="454" spans="1:14" x14ac:dyDescent="0.2">
      <c r="A454" s="39" t="s">
        <v>797</v>
      </c>
      <c r="B454" s="40" t="s">
        <v>53</v>
      </c>
      <c r="C454" s="41" t="s">
        <v>798</v>
      </c>
      <c r="D454" s="38" t="s">
        <v>44</v>
      </c>
      <c r="E454" s="32">
        <v>98081.7</v>
      </c>
      <c r="F454" s="32">
        <f>E454</f>
        <v>98081.7</v>
      </c>
      <c r="G454" s="32">
        <v>74722.539999999994</v>
      </c>
      <c r="H454" s="33">
        <v>1</v>
      </c>
      <c r="I454" s="33">
        <v>1</v>
      </c>
      <c r="J454" s="33">
        <v>1</v>
      </c>
      <c r="K454" s="34">
        <f>G454/E454</f>
        <v>0.76183977235304845</v>
      </c>
      <c r="L454" s="34">
        <f>G454/F454</f>
        <v>0.76183977235304845</v>
      </c>
      <c r="M454" s="34">
        <f>J454/H454</f>
        <v>1</v>
      </c>
      <c r="N454" s="34">
        <f>J454/I454</f>
        <v>1</v>
      </c>
    </row>
    <row r="455" spans="1:14" x14ac:dyDescent="0.2">
      <c r="A455" s="39" t="s">
        <v>799</v>
      </c>
      <c r="B455" s="40" t="s">
        <v>53</v>
      </c>
      <c r="C455" s="41" t="s">
        <v>800</v>
      </c>
      <c r="D455" s="38" t="s">
        <v>44</v>
      </c>
      <c r="E455" s="32">
        <v>107879.71</v>
      </c>
      <c r="F455" s="32">
        <f>E455</f>
        <v>107879.71</v>
      </c>
      <c r="G455" s="32">
        <v>69363.69</v>
      </c>
      <c r="H455" s="33">
        <v>1</v>
      </c>
      <c r="I455" s="33">
        <v>1</v>
      </c>
      <c r="J455" s="33">
        <v>1</v>
      </c>
      <c r="K455" s="34">
        <f>G455/E455</f>
        <v>0.64297252931065529</v>
      </c>
      <c r="L455" s="34">
        <f>G455/F455</f>
        <v>0.64297252931065529</v>
      </c>
      <c r="M455" s="34">
        <f>J455/H455</f>
        <v>1</v>
      </c>
      <c r="N455" s="34">
        <f>J455/I455</f>
        <v>1</v>
      </c>
    </row>
    <row r="456" spans="1:14" x14ac:dyDescent="0.2">
      <c r="A456" s="39" t="s">
        <v>801</v>
      </c>
      <c r="B456" s="40" t="s">
        <v>53</v>
      </c>
      <c r="C456" s="41" t="s">
        <v>802</v>
      </c>
      <c r="D456" s="38" t="s">
        <v>44</v>
      </c>
      <c r="E456" s="32">
        <v>191105.6</v>
      </c>
      <c r="F456" s="32">
        <f>E456</f>
        <v>191105.6</v>
      </c>
      <c r="G456" s="32">
        <v>189154.01</v>
      </c>
      <c r="H456" s="33">
        <v>1</v>
      </c>
      <c r="I456" s="33">
        <v>1</v>
      </c>
      <c r="J456" s="33">
        <v>1</v>
      </c>
      <c r="K456" s="34">
        <f>G456/E456</f>
        <v>0.98978789737192419</v>
      </c>
      <c r="L456" s="34">
        <f>G456/F456</f>
        <v>0.98978789737192419</v>
      </c>
      <c r="M456" s="34">
        <f>J456/H456</f>
        <v>1</v>
      </c>
      <c r="N456" s="34">
        <f>J456/I456</f>
        <v>1</v>
      </c>
    </row>
    <row r="457" spans="1:14" x14ac:dyDescent="0.2">
      <c r="A457" s="39" t="s">
        <v>803</v>
      </c>
      <c r="B457" s="40" t="s">
        <v>53</v>
      </c>
      <c r="C457" s="41" t="s">
        <v>804</v>
      </c>
      <c r="D457" s="38" t="s">
        <v>44</v>
      </c>
      <c r="E457" s="32">
        <v>168511.55</v>
      </c>
      <c r="F457" s="32">
        <v>168511.55</v>
      </c>
      <c r="G457" s="32">
        <v>45773.599999999999</v>
      </c>
      <c r="H457" s="61">
        <v>1</v>
      </c>
      <c r="I457" s="61">
        <v>1</v>
      </c>
      <c r="J457" s="61">
        <v>1</v>
      </c>
      <c r="K457" s="34">
        <f>G457/E457</f>
        <v>0.27163479298600007</v>
      </c>
      <c r="L457" s="34">
        <f>G457/F457</f>
        <v>0.27163479298600007</v>
      </c>
      <c r="M457" s="34">
        <f>J457/H457</f>
        <v>1</v>
      </c>
      <c r="N457" s="34">
        <f>J457/I457</f>
        <v>1</v>
      </c>
    </row>
    <row r="458" spans="1:14" x14ac:dyDescent="0.2">
      <c r="A458" s="39" t="s">
        <v>805</v>
      </c>
      <c r="B458" s="40" t="s">
        <v>488</v>
      </c>
      <c r="C458" s="41" t="s">
        <v>806</v>
      </c>
      <c r="D458" s="41" t="s">
        <v>44</v>
      </c>
      <c r="E458" s="32">
        <v>165300</v>
      </c>
      <c r="F458" s="32">
        <v>165300</v>
      </c>
      <c r="G458" s="32">
        <v>165300</v>
      </c>
      <c r="H458" s="61">
        <v>1</v>
      </c>
      <c r="I458" s="61">
        <v>1</v>
      </c>
      <c r="J458" s="61">
        <v>1</v>
      </c>
      <c r="K458" s="34">
        <f t="shared" ref="K458:K471" si="69">G458/E458</f>
        <v>1</v>
      </c>
      <c r="L458" s="34">
        <f t="shared" ref="L458:L471" si="70">G458/F458</f>
        <v>1</v>
      </c>
      <c r="M458" s="34">
        <f t="shared" ref="M458" si="71">J458/H458</f>
        <v>1</v>
      </c>
      <c r="N458" s="34">
        <f t="shared" ref="N458" si="72">J458/I458</f>
        <v>1</v>
      </c>
    </row>
    <row r="459" spans="1:14" x14ac:dyDescent="0.2">
      <c r="A459" s="50" t="s">
        <v>807</v>
      </c>
      <c r="B459" s="40" t="s">
        <v>162</v>
      </c>
      <c r="C459" s="41" t="s">
        <v>808</v>
      </c>
      <c r="D459" s="38" t="s">
        <v>44</v>
      </c>
      <c r="E459" s="49">
        <v>155328.35</v>
      </c>
      <c r="F459" s="32">
        <v>151641.9</v>
      </c>
      <c r="G459" s="32">
        <v>151641.9</v>
      </c>
      <c r="H459" s="61">
        <v>1</v>
      </c>
      <c r="I459" s="61">
        <v>1</v>
      </c>
      <c r="J459" s="61">
        <v>1</v>
      </c>
      <c r="K459" s="34">
        <f t="shared" si="69"/>
        <v>0.97626672787034685</v>
      </c>
      <c r="L459" s="34">
        <f t="shared" si="70"/>
        <v>1</v>
      </c>
      <c r="M459" s="34">
        <f t="shared" si="67"/>
        <v>1</v>
      </c>
      <c r="N459" s="34">
        <f t="shared" si="68"/>
        <v>1</v>
      </c>
    </row>
    <row r="460" spans="1:14" x14ac:dyDescent="0.2">
      <c r="A460" s="50" t="s">
        <v>809</v>
      </c>
      <c r="B460" s="40" t="s">
        <v>125</v>
      </c>
      <c r="C460" s="41" t="s">
        <v>810</v>
      </c>
      <c r="D460" s="38" t="s">
        <v>44</v>
      </c>
      <c r="E460" s="49">
        <v>829909.82</v>
      </c>
      <c r="F460" s="32">
        <v>710552.72</v>
      </c>
      <c r="G460" s="32">
        <v>710552.72</v>
      </c>
      <c r="H460" s="61">
        <v>1</v>
      </c>
      <c r="I460" s="61">
        <v>1</v>
      </c>
      <c r="J460" s="61">
        <v>1</v>
      </c>
      <c r="K460" s="34">
        <f t="shared" si="69"/>
        <v>0.85618063900003016</v>
      </c>
      <c r="L460" s="34">
        <f t="shared" si="70"/>
        <v>1</v>
      </c>
      <c r="M460" s="34">
        <f t="shared" si="67"/>
        <v>1</v>
      </c>
      <c r="N460" s="34">
        <f t="shared" si="68"/>
        <v>1</v>
      </c>
    </row>
    <row r="461" spans="1:14" x14ac:dyDescent="0.2">
      <c r="A461" s="35" t="s">
        <v>811</v>
      </c>
      <c r="B461" s="29" t="s">
        <v>65</v>
      </c>
      <c r="C461" s="37" t="s">
        <v>812</v>
      </c>
      <c r="D461" s="38" t="s">
        <v>44</v>
      </c>
      <c r="E461" s="31">
        <v>280232.08</v>
      </c>
      <c r="F461" s="31">
        <v>280232.08</v>
      </c>
      <c r="G461" s="32">
        <v>0</v>
      </c>
      <c r="H461" s="33">
        <v>1</v>
      </c>
      <c r="I461" s="33">
        <v>1</v>
      </c>
      <c r="J461" s="33">
        <v>0</v>
      </c>
      <c r="K461" s="34">
        <f t="shared" si="69"/>
        <v>0</v>
      </c>
      <c r="L461" s="34">
        <f t="shared" si="70"/>
        <v>0</v>
      </c>
      <c r="M461" s="34">
        <f t="shared" si="67"/>
        <v>0</v>
      </c>
      <c r="N461" s="34">
        <f t="shared" si="68"/>
        <v>0</v>
      </c>
    </row>
    <row r="462" spans="1:14" x14ac:dyDescent="0.2">
      <c r="A462" s="35" t="s">
        <v>811</v>
      </c>
      <c r="B462" s="29" t="s">
        <v>72</v>
      </c>
      <c r="C462" s="37" t="s">
        <v>813</v>
      </c>
      <c r="D462" s="38" t="s">
        <v>44</v>
      </c>
      <c r="E462" s="31">
        <v>1334062</v>
      </c>
      <c r="F462" s="31">
        <v>1334062</v>
      </c>
      <c r="G462" s="32">
        <v>0</v>
      </c>
      <c r="H462" s="33">
        <v>1</v>
      </c>
      <c r="I462" s="33">
        <v>1</v>
      </c>
      <c r="J462" s="33">
        <v>0</v>
      </c>
      <c r="K462" s="34">
        <f t="shared" si="69"/>
        <v>0</v>
      </c>
      <c r="L462" s="34">
        <f t="shared" si="70"/>
        <v>0</v>
      </c>
      <c r="M462" s="34">
        <f t="shared" si="67"/>
        <v>0</v>
      </c>
      <c r="N462" s="34">
        <f t="shared" si="68"/>
        <v>0</v>
      </c>
    </row>
    <row r="463" spans="1:14" x14ac:dyDescent="0.2">
      <c r="A463" s="35" t="s">
        <v>811</v>
      </c>
      <c r="B463" s="29" t="s">
        <v>72</v>
      </c>
      <c r="C463" s="37" t="s">
        <v>739</v>
      </c>
      <c r="D463" s="38" t="s">
        <v>44</v>
      </c>
      <c r="E463" s="31">
        <v>100000</v>
      </c>
      <c r="F463" s="31">
        <v>100000</v>
      </c>
      <c r="G463" s="32">
        <v>0</v>
      </c>
      <c r="H463" s="33">
        <v>1</v>
      </c>
      <c r="I463" s="33">
        <v>1</v>
      </c>
      <c r="J463" s="33">
        <v>0</v>
      </c>
      <c r="K463" s="34">
        <f t="shared" si="69"/>
        <v>0</v>
      </c>
      <c r="L463" s="34">
        <f t="shared" si="70"/>
        <v>0</v>
      </c>
      <c r="M463" s="34">
        <f t="shared" si="67"/>
        <v>0</v>
      </c>
      <c r="N463" s="34">
        <f t="shared" si="68"/>
        <v>0</v>
      </c>
    </row>
    <row r="464" spans="1:14" x14ac:dyDescent="0.2">
      <c r="A464" s="35" t="s">
        <v>811</v>
      </c>
      <c r="B464" s="29" t="s">
        <v>72</v>
      </c>
      <c r="C464" s="37" t="s">
        <v>814</v>
      </c>
      <c r="D464" s="38" t="s">
        <v>44</v>
      </c>
      <c r="E464" s="31">
        <v>1500000</v>
      </c>
      <c r="F464" s="31">
        <v>1500000</v>
      </c>
      <c r="G464" s="32">
        <v>0</v>
      </c>
      <c r="H464" s="33">
        <v>1</v>
      </c>
      <c r="I464" s="33">
        <v>1</v>
      </c>
      <c r="J464" s="33">
        <v>0</v>
      </c>
      <c r="K464" s="34">
        <f t="shared" si="69"/>
        <v>0</v>
      </c>
      <c r="L464" s="34">
        <f t="shared" si="70"/>
        <v>0</v>
      </c>
      <c r="M464" s="34">
        <f t="shared" si="67"/>
        <v>0</v>
      </c>
      <c r="N464" s="34">
        <f t="shared" si="68"/>
        <v>0</v>
      </c>
    </row>
    <row r="465" spans="1:14" x14ac:dyDescent="0.2">
      <c r="A465" s="35" t="s">
        <v>811</v>
      </c>
      <c r="B465" s="29" t="s">
        <v>72</v>
      </c>
      <c r="C465" s="37" t="s">
        <v>760</v>
      </c>
      <c r="D465" s="38" t="s">
        <v>44</v>
      </c>
      <c r="E465" s="31">
        <v>603345.6</v>
      </c>
      <c r="F465" s="31">
        <v>603345.6</v>
      </c>
      <c r="G465" s="32">
        <v>0</v>
      </c>
      <c r="H465" s="33">
        <v>1</v>
      </c>
      <c r="I465" s="33">
        <v>1</v>
      </c>
      <c r="J465" s="33">
        <v>0</v>
      </c>
      <c r="K465" s="34">
        <f t="shared" si="69"/>
        <v>0</v>
      </c>
      <c r="L465" s="34">
        <f t="shared" si="70"/>
        <v>0</v>
      </c>
      <c r="M465" s="34">
        <f t="shared" si="67"/>
        <v>0</v>
      </c>
      <c r="N465" s="34">
        <f t="shared" si="68"/>
        <v>0</v>
      </c>
    </row>
    <row r="466" spans="1:14" x14ac:dyDescent="0.2">
      <c r="A466" s="35" t="s">
        <v>811</v>
      </c>
      <c r="B466" s="29" t="s">
        <v>72</v>
      </c>
      <c r="C466" s="37" t="s">
        <v>815</v>
      </c>
      <c r="D466" s="38" t="s">
        <v>44</v>
      </c>
      <c r="E466" s="31">
        <v>147000</v>
      </c>
      <c r="F466" s="31">
        <v>147000</v>
      </c>
      <c r="G466" s="32">
        <v>0</v>
      </c>
      <c r="H466" s="33">
        <v>1</v>
      </c>
      <c r="I466" s="33">
        <v>1</v>
      </c>
      <c r="J466" s="33">
        <v>0</v>
      </c>
      <c r="K466" s="34">
        <f t="shared" si="69"/>
        <v>0</v>
      </c>
      <c r="L466" s="34">
        <f t="shared" si="70"/>
        <v>0</v>
      </c>
      <c r="M466" s="34">
        <f t="shared" si="67"/>
        <v>0</v>
      </c>
      <c r="N466" s="34">
        <f t="shared" si="68"/>
        <v>0</v>
      </c>
    </row>
    <row r="467" spans="1:14" x14ac:dyDescent="0.2">
      <c r="A467" s="35" t="s">
        <v>811</v>
      </c>
      <c r="B467" s="29" t="s">
        <v>70</v>
      </c>
      <c r="C467" s="37" t="s">
        <v>780</v>
      </c>
      <c r="D467" s="38" t="s">
        <v>44</v>
      </c>
      <c r="E467" s="31">
        <v>250000</v>
      </c>
      <c r="F467" s="31">
        <v>250000</v>
      </c>
      <c r="G467" s="32">
        <v>0</v>
      </c>
      <c r="H467" s="33">
        <v>1</v>
      </c>
      <c r="I467" s="33">
        <v>1</v>
      </c>
      <c r="J467" s="33">
        <v>0</v>
      </c>
      <c r="K467" s="34">
        <f t="shared" si="69"/>
        <v>0</v>
      </c>
      <c r="L467" s="34">
        <f t="shared" si="70"/>
        <v>0</v>
      </c>
      <c r="M467" s="34">
        <f t="shared" si="67"/>
        <v>0</v>
      </c>
      <c r="N467" s="34">
        <f t="shared" si="68"/>
        <v>0</v>
      </c>
    </row>
    <row r="468" spans="1:14" x14ac:dyDescent="0.2">
      <c r="A468" s="35" t="s">
        <v>811</v>
      </c>
      <c r="B468" s="29" t="s">
        <v>72</v>
      </c>
      <c r="C468" s="37" t="s">
        <v>816</v>
      </c>
      <c r="D468" s="38" t="s">
        <v>44</v>
      </c>
      <c r="E468" s="31">
        <v>660000</v>
      </c>
      <c r="F468" s="31">
        <v>660000</v>
      </c>
      <c r="G468" s="32">
        <v>0</v>
      </c>
      <c r="H468" s="33">
        <v>1</v>
      </c>
      <c r="I468" s="33">
        <v>1</v>
      </c>
      <c r="J468" s="33">
        <v>0</v>
      </c>
      <c r="K468" s="34">
        <f t="shared" si="69"/>
        <v>0</v>
      </c>
      <c r="L468" s="34">
        <f t="shared" si="70"/>
        <v>0</v>
      </c>
      <c r="M468" s="34">
        <f t="shared" si="67"/>
        <v>0</v>
      </c>
      <c r="N468" s="34">
        <f t="shared" si="68"/>
        <v>0</v>
      </c>
    </row>
    <row r="469" spans="1:14" x14ac:dyDescent="0.2">
      <c r="A469" s="35" t="s">
        <v>811</v>
      </c>
      <c r="B469" s="29" t="s">
        <v>403</v>
      </c>
      <c r="C469" s="37" t="s">
        <v>776</v>
      </c>
      <c r="D469" s="38" t="s">
        <v>44</v>
      </c>
      <c r="E469" s="31">
        <v>500000</v>
      </c>
      <c r="F469" s="31">
        <v>500000</v>
      </c>
      <c r="G469" s="32">
        <v>0</v>
      </c>
      <c r="H469" s="33">
        <v>1</v>
      </c>
      <c r="I469" s="33">
        <v>1</v>
      </c>
      <c r="J469" s="33">
        <v>0</v>
      </c>
      <c r="K469" s="34">
        <f t="shared" si="69"/>
        <v>0</v>
      </c>
      <c r="L469" s="34">
        <f t="shared" si="70"/>
        <v>0</v>
      </c>
      <c r="M469" s="34">
        <f t="shared" si="67"/>
        <v>0</v>
      </c>
      <c r="N469" s="34">
        <f t="shared" si="68"/>
        <v>0</v>
      </c>
    </row>
    <row r="470" spans="1:14" x14ac:dyDescent="0.2">
      <c r="A470" s="35" t="s">
        <v>811</v>
      </c>
      <c r="B470" s="29" t="s">
        <v>403</v>
      </c>
      <c r="C470" s="37" t="s">
        <v>817</v>
      </c>
      <c r="D470" s="38" t="s">
        <v>44</v>
      </c>
      <c r="E470" s="31">
        <v>220400</v>
      </c>
      <c r="F470" s="31">
        <v>220400</v>
      </c>
      <c r="G470" s="32">
        <v>0</v>
      </c>
      <c r="H470" s="33">
        <v>1</v>
      </c>
      <c r="I470" s="33">
        <v>1</v>
      </c>
      <c r="J470" s="33">
        <v>0</v>
      </c>
      <c r="K470" s="34">
        <f t="shared" si="69"/>
        <v>0</v>
      </c>
      <c r="L470" s="34">
        <f t="shared" si="70"/>
        <v>0</v>
      </c>
      <c r="M470" s="34">
        <f t="shared" si="67"/>
        <v>0</v>
      </c>
      <c r="N470" s="34">
        <f t="shared" si="68"/>
        <v>0</v>
      </c>
    </row>
    <row r="471" spans="1:14" x14ac:dyDescent="0.2">
      <c r="A471" s="35" t="s">
        <v>811</v>
      </c>
      <c r="B471" s="29" t="s">
        <v>403</v>
      </c>
      <c r="C471" s="37" t="s">
        <v>818</v>
      </c>
      <c r="D471" s="38" t="s">
        <v>44</v>
      </c>
      <c r="E471" s="31">
        <v>296395.71000000002</v>
      </c>
      <c r="F471" s="31">
        <v>296395.71000000002</v>
      </c>
      <c r="G471" s="32">
        <v>0</v>
      </c>
      <c r="H471" s="33">
        <v>1</v>
      </c>
      <c r="I471" s="33">
        <v>1</v>
      </c>
      <c r="J471" s="33">
        <v>0</v>
      </c>
      <c r="K471" s="34">
        <f t="shared" si="69"/>
        <v>0</v>
      </c>
      <c r="L471" s="34">
        <f t="shared" si="70"/>
        <v>0</v>
      </c>
      <c r="M471" s="34">
        <f t="shared" si="67"/>
        <v>0</v>
      </c>
      <c r="N471" s="34">
        <f t="shared" si="68"/>
        <v>0</v>
      </c>
    </row>
    <row r="472" spans="1:14" x14ac:dyDescent="0.2">
      <c r="A472" s="72" t="s">
        <v>819</v>
      </c>
      <c r="B472" s="40" t="s">
        <v>125</v>
      </c>
      <c r="C472" s="72" t="s">
        <v>820</v>
      </c>
      <c r="D472" s="38" t="s">
        <v>44</v>
      </c>
      <c r="E472" s="73">
        <v>100000</v>
      </c>
      <c r="F472" s="32">
        <v>100000</v>
      </c>
      <c r="G472" s="32">
        <v>53219.98</v>
      </c>
      <c r="H472" s="61">
        <v>1</v>
      </c>
      <c r="I472" s="61">
        <v>1</v>
      </c>
      <c r="J472" s="77">
        <v>0</v>
      </c>
      <c r="K472" s="34">
        <f t="shared" si="65"/>
        <v>0.5321998</v>
      </c>
      <c r="L472" s="34">
        <f t="shared" si="66"/>
        <v>0.5321998</v>
      </c>
      <c r="M472" s="34">
        <f t="shared" si="67"/>
        <v>0</v>
      </c>
      <c r="N472" s="34">
        <f t="shared" si="68"/>
        <v>0</v>
      </c>
    </row>
    <row r="473" spans="1:14" x14ac:dyDescent="0.2">
      <c r="A473" s="35" t="s">
        <v>821</v>
      </c>
      <c r="B473" s="40" t="s">
        <v>822</v>
      </c>
      <c r="C473" s="37" t="s">
        <v>823</v>
      </c>
      <c r="D473" s="38" t="s">
        <v>44</v>
      </c>
      <c r="E473" s="31">
        <v>603345.6</v>
      </c>
      <c r="F473" s="60">
        <v>602694.68000000005</v>
      </c>
      <c r="G473" s="32">
        <v>570116.81999999995</v>
      </c>
      <c r="H473" s="61">
        <v>1</v>
      </c>
      <c r="I473" s="61">
        <v>1</v>
      </c>
      <c r="J473" s="61">
        <v>1</v>
      </c>
      <c r="K473" s="34">
        <f>G473/E473</f>
        <v>0.94492579377391661</v>
      </c>
      <c r="L473" s="34">
        <f>G473/F473</f>
        <v>0.94594632891068475</v>
      </c>
      <c r="M473" s="34">
        <f>J473/H473</f>
        <v>1</v>
      </c>
      <c r="N473" s="34">
        <f>J473/I473</f>
        <v>1</v>
      </c>
    </row>
    <row r="474" spans="1:14" x14ac:dyDescent="0.2">
      <c r="A474" s="74" t="s">
        <v>824</v>
      </c>
      <c r="B474" s="40" t="s">
        <v>822</v>
      </c>
      <c r="C474" s="46" t="s">
        <v>825</v>
      </c>
      <c r="D474" s="74" t="s">
        <v>44</v>
      </c>
      <c r="E474" s="32">
        <v>142741.85</v>
      </c>
      <c r="F474" s="73">
        <v>142741.85</v>
      </c>
      <c r="G474" s="32">
        <v>141637.35</v>
      </c>
      <c r="H474" s="61">
        <v>1</v>
      </c>
      <c r="I474" s="61">
        <v>1</v>
      </c>
      <c r="J474" s="61">
        <v>1</v>
      </c>
      <c r="K474" s="34">
        <f t="shared" si="65"/>
        <v>0.99226225525310197</v>
      </c>
      <c r="L474" s="34">
        <f t="shared" si="66"/>
        <v>0.99226225525310197</v>
      </c>
      <c r="M474" s="34">
        <f t="shared" si="67"/>
        <v>1</v>
      </c>
      <c r="N474" s="34">
        <f t="shared" si="68"/>
        <v>1</v>
      </c>
    </row>
    <row r="475" spans="1:14" x14ac:dyDescent="0.2">
      <c r="A475" s="74" t="s">
        <v>826</v>
      </c>
      <c r="B475" s="40" t="s">
        <v>125</v>
      </c>
      <c r="C475" s="72" t="s">
        <v>827</v>
      </c>
      <c r="D475" s="38" t="s">
        <v>44</v>
      </c>
      <c r="E475" s="32">
        <v>1334062</v>
      </c>
      <c r="F475" s="32">
        <v>1334062</v>
      </c>
      <c r="G475" s="73">
        <v>1334062</v>
      </c>
      <c r="H475" s="61">
        <v>1</v>
      </c>
      <c r="I475" s="61">
        <v>1</v>
      </c>
      <c r="J475" s="77">
        <v>0</v>
      </c>
      <c r="K475" s="34">
        <f t="shared" si="65"/>
        <v>1</v>
      </c>
      <c r="L475" s="34">
        <f t="shared" si="66"/>
        <v>1</v>
      </c>
      <c r="M475" s="34">
        <f t="shared" si="67"/>
        <v>0</v>
      </c>
      <c r="N475" s="34">
        <f t="shared" si="68"/>
        <v>0</v>
      </c>
    </row>
    <row r="476" spans="1:14" x14ac:dyDescent="0.2">
      <c r="A476" s="35" t="s">
        <v>828</v>
      </c>
      <c r="B476" s="29" t="s">
        <v>106</v>
      </c>
      <c r="C476" s="37" t="s">
        <v>829</v>
      </c>
      <c r="D476" s="38" t="s">
        <v>44</v>
      </c>
      <c r="E476" s="31">
        <v>147000</v>
      </c>
      <c r="F476" s="31">
        <v>147000</v>
      </c>
      <c r="G476" s="69">
        <v>143036.32</v>
      </c>
      <c r="H476" s="61">
        <v>1</v>
      </c>
      <c r="I476" s="61">
        <v>1</v>
      </c>
      <c r="J476" s="61">
        <v>1</v>
      </c>
      <c r="K476" s="34">
        <f t="shared" si="65"/>
        <v>0.9730361904761905</v>
      </c>
      <c r="L476" s="34">
        <f t="shared" si="66"/>
        <v>0.9730361904761905</v>
      </c>
      <c r="M476" s="34">
        <f t="shared" si="67"/>
        <v>1</v>
      </c>
      <c r="N476" s="34">
        <f t="shared" si="68"/>
        <v>1</v>
      </c>
    </row>
    <row r="477" spans="1:14" x14ac:dyDescent="0.2">
      <c r="A477" s="35" t="s">
        <v>830</v>
      </c>
      <c r="B477" s="29" t="s">
        <v>72</v>
      </c>
      <c r="C477" s="37" t="s">
        <v>831</v>
      </c>
      <c r="D477" s="38" t="s">
        <v>44</v>
      </c>
      <c r="E477" s="31">
        <v>139200</v>
      </c>
      <c r="F477" s="31">
        <v>139200</v>
      </c>
      <c r="G477" s="32">
        <v>138319.97</v>
      </c>
      <c r="H477" s="61">
        <v>1</v>
      </c>
      <c r="I477" s="61">
        <v>1</v>
      </c>
      <c r="J477" s="61">
        <v>1</v>
      </c>
      <c r="K477" s="34">
        <f t="shared" si="65"/>
        <v>0.99367794540229881</v>
      </c>
      <c r="L477" s="34">
        <f t="shared" si="66"/>
        <v>0.99367794540229881</v>
      </c>
      <c r="M477" s="34">
        <f t="shared" si="67"/>
        <v>1</v>
      </c>
      <c r="N477" s="34">
        <f t="shared" si="68"/>
        <v>1</v>
      </c>
    </row>
    <row r="478" spans="1:14" x14ac:dyDescent="0.2">
      <c r="A478" s="35" t="s">
        <v>832</v>
      </c>
      <c r="B478" s="29" t="s">
        <v>72</v>
      </c>
      <c r="C478" s="37" t="s">
        <v>833</v>
      </c>
      <c r="D478" s="38" t="s">
        <v>44</v>
      </c>
      <c r="E478" s="31">
        <f>ROUND(2383164.51/2,2)</f>
        <v>1191582.26</v>
      </c>
      <c r="F478" s="31">
        <f>ROUND(2383164.51/2,2)</f>
        <v>1191582.26</v>
      </c>
      <c r="G478" s="32">
        <v>0</v>
      </c>
      <c r="H478" s="33">
        <v>1</v>
      </c>
      <c r="I478" s="33">
        <v>1</v>
      </c>
      <c r="J478" s="33">
        <v>0</v>
      </c>
      <c r="K478" s="34">
        <f t="shared" si="65"/>
        <v>0</v>
      </c>
      <c r="L478" s="34">
        <f t="shared" si="66"/>
        <v>0</v>
      </c>
      <c r="M478" s="34">
        <f t="shared" si="67"/>
        <v>0</v>
      </c>
      <c r="N478" s="34">
        <f t="shared" si="68"/>
        <v>0</v>
      </c>
    </row>
    <row r="479" spans="1:14" x14ac:dyDescent="0.2">
      <c r="A479" s="35" t="s">
        <v>832</v>
      </c>
      <c r="B479" s="29" t="s">
        <v>72</v>
      </c>
      <c r="C479" s="37" t="s">
        <v>834</v>
      </c>
      <c r="D479" s="38" t="s">
        <v>44</v>
      </c>
      <c r="E479" s="31">
        <f>ROUND(2383164.51/2,2)-0.01</f>
        <v>1191582.25</v>
      </c>
      <c r="F479" s="31">
        <f>ROUND(2383164.51/2,2)-0.01</f>
        <v>1191582.25</v>
      </c>
      <c r="G479" s="32">
        <v>0</v>
      </c>
      <c r="H479" s="33">
        <v>1</v>
      </c>
      <c r="I479" s="33">
        <v>1</v>
      </c>
      <c r="J479" s="33">
        <v>0</v>
      </c>
      <c r="K479" s="34">
        <f t="shared" si="65"/>
        <v>0</v>
      </c>
      <c r="L479" s="34">
        <f t="shared" si="66"/>
        <v>0</v>
      </c>
      <c r="M479" s="34">
        <f t="shared" si="67"/>
        <v>0</v>
      </c>
      <c r="N479" s="34">
        <f t="shared" si="68"/>
        <v>0</v>
      </c>
    </row>
    <row r="480" spans="1:14" x14ac:dyDescent="0.2">
      <c r="A480" s="35" t="s">
        <v>835</v>
      </c>
      <c r="B480" s="29" t="s">
        <v>50</v>
      </c>
      <c r="C480" s="37" t="s">
        <v>836</v>
      </c>
      <c r="D480" s="38" t="s">
        <v>44</v>
      </c>
      <c r="E480" s="31">
        <f>300000+150000+150000</f>
        <v>600000</v>
      </c>
      <c r="F480" s="31">
        <f>300000+150000+150000</f>
        <v>600000</v>
      </c>
      <c r="G480" s="32">
        <v>0</v>
      </c>
      <c r="H480" s="33">
        <v>1</v>
      </c>
      <c r="I480" s="33">
        <v>1</v>
      </c>
      <c r="J480" s="33">
        <v>0</v>
      </c>
      <c r="K480" s="34">
        <f t="shared" si="65"/>
        <v>0</v>
      </c>
      <c r="L480" s="34">
        <f t="shared" si="66"/>
        <v>0</v>
      </c>
      <c r="M480" s="34">
        <f t="shared" si="67"/>
        <v>0</v>
      </c>
      <c r="N480" s="34">
        <f t="shared" si="68"/>
        <v>0</v>
      </c>
    </row>
    <row r="481" spans="1:14" x14ac:dyDescent="0.2">
      <c r="A481" s="35" t="s">
        <v>837</v>
      </c>
      <c r="B481" s="29" t="s">
        <v>50</v>
      </c>
      <c r="C481" s="37" t="s">
        <v>838</v>
      </c>
      <c r="D481" s="38" t="s">
        <v>44</v>
      </c>
      <c r="E481" s="31">
        <v>700000</v>
      </c>
      <c r="F481" s="31">
        <v>700000</v>
      </c>
      <c r="G481" s="32">
        <v>0</v>
      </c>
      <c r="H481" s="33">
        <v>1</v>
      </c>
      <c r="I481" s="33">
        <v>1</v>
      </c>
      <c r="J481" s="33">
        <v>0</v>
      </c>
      <c r="K481" s="34">
        <f t="shared" si="65"/>
        <v>0</v>
      </c>
      <c r="L481" s="34">
        <f t="shared" si="66"/>
        <v>0</v>
      </c>
      <c r="M481" s="34">
        <f t="shared" si="67"/>
        <v>0</v>
      </c>
      <c r="N481" s="34">
        <f t="shared" si="68"/>
        <v>0</v>
      </c>
    </row>
    <row r="482" spans="1:14" x14ac:dyDescent="0.2">
      <c r="A482" s="35" t="s">
        <v>837</v>
      </c>
      <c r="B482" s="29" t="s">
        <v>50</v>
      </c>
      <c r="C482" s="37" t="s">
        <v>839</v>
      </c>
      <c r="D482" s="38" t="s">
        <v>44</v>
      </c>
      <c r="E482" s="31">
        <v>4410000</v>
      </c>
      <c r="F482" s="31">
        <v>4410000</v>
      </c>
      <c r="G482" s="32">
        <v>0</v>
      </c>
      <c r="H482" s="33">
        <v>1</v>
      </c>
      <c r="I482" s="33">
        <v>1</v>
      </c>
      <c r="J482" s="33">
        <v>0</v>
      </c>
      <c r="K482" s="34">
        <f t="shared" si="65"/>
        <v>0</v>
      </c>
      <c r="L482" s="34">
        <f t="shared" si="66"/>
        <v>0</v>
      </c>
      <c r="M482" s="34">
        <f t="shared" si="67"/>
        <v>0</v>
      </c>
      <c r="N482" s="34">
        <f t="shared" si="68"/>
        <v>0</v>
      </c>
    </row>
    <row r="483" spans="1:14" x14ac:dyDescent="0.2">
      <c r="A483" s="35" t="s">
        <v>840</v>
      </c>
      <c r="B483" s="29" t="s">
        <v>53</v>
      </c>
      <c r="C483" s="37" t="s">
        <v>841</v>
      </c>
      <c r="D483" s="38" t="s">
        <v>44</v>
      </c>
      <c r="E483" s="31">
        <v>344257.86</v>
      </c>
      <c r="F483" s="31">
        <v>344257.86</v>
      </c>
      <c r="G483" s="32">
        <v>0</v>
      </c>
      <c r="H483" s="33">
        <v>754.82</v>
      </c>
      <c r="I483" s="33">
        <v>754.82</v>
      </c>
      <c r="J483" s="33">
        <v>0</v>
      </c>
      <c r="K483" s="34">
        <f t="shared" si="65"/>
        <v>0</v>
      </c>
      <c r="L483" s="34">
        <f t="shared" si="66"/>
        <v>0</v>
      </c>
      <c r="M483" s="34">
        <f t="shared" si="67"/>
        <v>0</v>
      </c>
      <c r="N483" s="34">
        <f t="shared" si="68"/>
        <v>0</v>
      </c>
    </row>
    <row r="484" spans="1:14" x14ac:dyDescent="0.2">
      <c r="A484" s="35" t="s">
        <v>840</v>
      </c>
      <c r="B484" s="29" t="s">
        <v>53</v>
      </c>
      <c r="C484" s="37" t="s">
        <v>842</v>
      </c>
      <c r="D484" s="38" t="s">
        <v>44</v>
      </c>
      <c r="E484" s="31">
        <v>164640</v>
      </c>
      <c r="F484" s="31">
        <v>164640</v>
      </c>
      <c r="G484" s="32">
        <v>0</v>
      </c>
      <c r="H484" s="33">
        <v>453.42</v>
      </c>
      <c r="I484" s="33">
        <v>453.42</v>
      </c>
      <c r="J484" s="33">
        <v>0</v>
      </c>
      <c r="K484" s="34">
        <f t="shared" si="65"/>
        <v>0</v>
      </c>
      <c r="L484" s="34">
        <f t="shared" si="66"/>
        <v>0</v>
      </c>
      <c r="M484" s="34">
        <f t="shared" si="67"/>
        <v>0</v>
      </c>
      <c r="N484" s="34">
        <f t="shared" si="68"/>
        <v>0</v>
      </c>
    </row>
    <row r="485" spans="1:14" x14ac:dyDescent="0.2">
      <c r="A485" s="35" t="s">
        <v>840</v>
      </c>
      <c r="B485" s="29" t="s">
        <v>53</v>
      </c>
      <c r="C485" s="37" t="s">
        <v>603</v>
      </c>
      <c r="D485" s="38" t="s">
        <v>44</v>
      </c>
      <c r="E485" s="31">
        <v>370240</v>
      </c>
      <c r="F485" s="31">
        <v>370240</v>
      </c>
      <c r="G485" s="32">
        <v>0</v>
      </c>
      <c r="H485" s="33">
        <v>1</v>
      </c>
      <c r="I485" s="33">
        <v>1</v>
      </c>
      <c r="J485" s="33">
        <v>0</v>
      </c>
      <c r="K485" s="34">
        <f t="shared" si="65"/>
        <v>0</v>
      </c>
      <c r="L485" s="34">
        <f t="shared" si="66"/>
        <v>0</v>
      </c>
      <c r="M485" s="34">
        <f t="shared" si="67"/>
        <v>0</v>
      </c>
      <c r="N485" s="34">
        <f t="shared" si="68"/>
        <v>0</v>
      </c>
    </row>
    <row r="486" spans="1:14" x14ac:dyDescent="0.2">
      <c r="A486" s="35" t="s">
        <v>840</v>
      </c>
      <c r="B486" s="29" t="s">
        <v>53</v>
      </c>
      <c r="C486" s="37" t="s">
        <v>843</v>
      </c>
      <c r="D486" s="38" t="s">
        <v>44</v>
      </c>
      <c r="E486" s="31">
        <v>334400</v>
      </c>
      <c r="F486" s="31">
        <v>334400</v>
      </c>
      <c r="G486" s="32">
        <v>0</v>
      </c>
      <c r="H486" s="33">
        <v>1</v>
      </c>
      <c r="I486" s="33">
        <v>1</v>
      </c>
      <c r="J486" s="33">
        <v>0</v>
      </c>
      <c r="K486" s="34">
        <f t="shared" ref="K486:K499" si="73">G486/E486</f>
        <v>0</v>
      </c>
      <c r="L486" s="34">
        <f t="shared" ref="L486:L499" si="74">G486/F486</f>
        <v>0</v>
      </c>
      <c r="M486" s="34">
        <f t="shared" ref="M486:M499" si="75">J486/H486</f>
        <v>0</v>
      </c>
      <c r="N486" s="34">
        <f t="shared" ref="N486:N499" si="76">J486/I486</f>
        <v>0</v>
      </c>
    </row>
    <row r="487" spans="1:14" x14ac:dyDescent="0.2">
      <c r="A487" s="35" t="s">
        <v>840</v>
      </c>
      <c r="B487" s="29" t="s">
        <v>53</v>
      </c>
      <c r="C487" s="37" t="s">
        <v>844</v>
      </c>
      <c r="D487" s="38" t="s">
        <v>44</v>
      </c>
      <c r="E487" s="31">
        <v>675000</v>
      </c>
      <c r="F487" s="31">
        <v>675000</v>
      </c>
      <c r="G487" s="32">
        <v>0</v>
      </c>
      <c r="H487" s="33">
        <v>1349.89</v>
      </c>
      <c r="I487" s="33">
        <v>1349.89</v>
      </c>
      <c r="J487" s="33">
        <v>0</v>
      </c>
      <c r="K487" s="34">
        <f t="shared" si="73"/>
        <v>0</v>
      </c>
      <c r="L487" s="34">
        <f t="shared" si="74"/>
        <v>0</v>
      </c>
      <c r="M487" s="34">
        <f t="shared" si="75"/>
        <v>0</v>
      </c>
      <c r="N487" s="34">
        <f t="shared" si="76"/>
        <v>0</v>
      </c>
    </row>
    <row r="488" spans="1:14" x14ac:dyDescent="0.2">
      <c r="A488" s="35" t="s">
        <v>840</v>
      </c>
      <c r="B488" s="29" t="s">
        <v>53</v>
      </c>
      <c r="C488" s="37" t="s">
        <v>845</v>
      </c>
      <c r="D488" s="38" t="s">
        <v>44</v>
      </c>
      <c r="E488" s="31">
        <v>246321.57</v>
      </c>
      <c r="F488" s="31">
        <v>246321.57</v>
      </c>
      <c r="G488" s="32">
        <v>0</v>
      </c>
      <c r="H488" s="33">
        <v>532.52</v>
      </c>
      <c r="I488" s="33">
        <v>532.52</v>
      </c>
      <c r="J488" s="33">
        <v>0</v>
      </c>
      <c r="K488" s="34">
        <f t="shared" si="73"/>
        <v>0</v>
      </c>
      <c r="L488" s="34">
        <f t="shared" si="74"/>
        <v>0</v>
      </c>
      <c r="M488" s="34">
        <f t="shared" si="75"/>
        <v>0</v>
      </c>
      <c r="N488" s="34">
        <f t="shared" si="76"/>
        <v>0</v>
      </c>
    </row>
    <row r="489" spans="1:14" x14ac:dyDescent="0.2">
      <c r="A489" s="35" t="s">
        <v>840</v>
      </c>
      <c r="B489" s="29" t="s">
        <v>53</v>
      </c>
      <c r="C489" s="37" t="s">
        <v>846</v>
      </c>
      <c r="D489" s="38" t="s">
        <v>44</v>
      </c>
      <c r="E489" s="31">
        <v>7267501.4500000002</v>
      </c>
      <c r="F489" s="31">
        <v>7267501.4500000002</v>
      </c>
      <c r="G489" s="32">
        <v>0</v>
      </c>
      <c r="H489" s="33">
        <v>1</v>
      </c>
      <c r="I489" s="33">
        <v>1</v>
      </c>
      <c r="J489" s="33">
        <v>0</v>
      </c>
      <c r="K489" s="34">
        <f t="shared" si="73"/>
        <v>0</v>
      </c>
      <c r="L489" s="34">
        <f t="shared" si="74"/>
        <v>0</v>
      </c>
      <c r="M489" s="34">
        <f t="shared" si="75"/>
        <v>0</v>
      </c>
      <c r="N489" s="34">
        <f t="shared" si="76"/>
        <v>0</v>
      </c>
    </row>
    <row r="490" spans="1:14" x14ac:dyDescent="0.2">
      <c r="A490" s="35" t="s">
        <v>840</v>
      </c>
      <c r="B490" s="29" t="s">
        <v>65</v>
      </c>
      <c r="C490" s="37" t="s">
        <v>847</v>
      </c>
      <c r="D490" s="38" t="s">
        <v>44</v>
      </c>
      <c r="E490" s="31">
        <v>1010754.31</v>
      </c>
      <c r="F490" s="31">
        <v>1010754.31</v>
      </c>
      <c r="G490" s="32">
        <v>0</v>
      </c>
      <c r="H490" s="33">
        <v>583.54</v>
      </c>
      <c r="I490" s="33">
        <v>583.54</v>
      </c>
      <c r="J490" s="33">
        <v>0</v>
      </c>
      <c r="K490" s="34">
        <f t="shared" si="73"/>
        <v>0</v>
      </c>
      <c r="L490" s="34">
        <f t="shared" si="74"/>
        <v>0</v>
      </c>
      <c r="M490" s="34">
        <f t="shared" si="75"/>
        <v>0</v>
      </c>
      <c r="N490" s="34">
        <f t="shared" si="76"/>
        <v>0</v>
      </c>
    </row>
    <row r="491" spans="1:14" x14ac:dyDescent="0.2">
      <c r="A491" s="35" t="s">
        <v>840</v>
      </c>
      <c r="B491" s="29" t="s">
        <v>65</v>
      </c>
      <c r="C491" s="37" t="s">
        <v>848</v>
      </c>
      <c r="D491" s="38" t="s">
        <v>44</v>
      </c>
      <c r="E491" s="31">
        <v>246960</v>
      </c>
      <c r="F491" s="31">
        <v>246960</v>
      </c>
      <c r="G491" s="32">
        <v>0</v>
      </c>
      <c r="H491" s="33">
        <v>305</v>
      </c>
      <c r="I491" s="33">
        <v>305</v>
      </c>
      <c r="J491" s="33">
        <v>0</v>
      </c>
      <c r="K491" s="34">
        <f t="shared" si="73"/>
        <v>0</v>
      </c>
      <c r="L491" s="34">
        <f t="shared" si="74"/>
        <v>0</v>
      </c>
      <c r="M491" s="34">
        <f t="shared" si="75"/>
        <v>0</v>
      </c>
      <c r="N491" s="34">
        <f t="shared" si="76"/>
        <v>0</v>
      </c>
    </row>
    <row r="492" spans="1:14" x14ac:dyDescent="0.2">
      <c r="A492" s="35" t="s">
        <v>840</v>
      </c>
      <c r="B492" s="29" t="s">
        <v>65</v>
      </c>
      <c r="C492" s="37" t="s">
        <v>601</v>
      </c>
      <c r="D492" s="38" t="s">
        <v>44</v>
      </c>
      <c r="E492" s="31">
        <v>555360</v>
      </c>
      <c r="F492" s="31">
        <v>555360</v>
      </c>
      <c r="G492" s="32">
        <v>0</v>
      </c>
      <c r="H492" s="33">
        <v>1</v>
      </c>
      <c r="I492" s="33">
        <v>1</v>
      </c>
      <c r="J492" s="33">
        <v>0</v>
      </c>
      <c r="K492" s="34">
        <f t="shared" si="73"/>
        <v>0</v>
      </c>
      <c r="L492" s="34">
        <f t="shared" si="74"/>
        <v>0</v>
      </c>
      <c r="M492" s="34">
        <f t="shared" si="75"/>
        <v>0</v>
      </c>
      <c r="N492" s="34">
        <f t="shared" si="76"/>
        <v>0</v>
      </c>
    </row>
    <row r="493" spans="1:14" x14ac:dyDescent="0.2">
      <c r="A493" s="35" t="s">
        <v>840</v>
      </c>
      <c r="B493" s="29" t="s">
        <v>65</v>
      </c>
      <c r="C493" s="37" t="s">
        <v>849</v>
      </c>
      <c r="D493" s="38" t="s">
        <v>44</v>
      </c>
      <c r="E493" s="31">
        <v>501600</v>
      </c>
      <c r="F493" s="31">
        <v>501600</v>
      </c>
      <c r="G493" s="32">
        <v>0</v>
      </c>
      <c r="H493" s="33">
        <v>1</v>
      </c>
      <c r="I493" s="33">
        <v>1</v>
      </c>
      <c r="J493" s="33">
        <v>0</v>
      </c>
      <c r="K493" s="34">
        <f t="shared" si="73"/>
        <v>0</v>
      </c>
      <c r="L493" s="34">
        <f t="shared" si="74"/>
        <v>0</v>
      </c>
      <c r="M493" s="34">
        <f t="shared" si="75"/>
        <v>0</v>
      </c>
      <c r="N493" s="34">
        <f t="shared" si="76"/>
        <v>0</v>
      </c>
    </row>
    <row r="494" spans="1:14" x14ac:dyDescent="0.2">
      <c r="A494" s="35" t="s">
        <v>840</v>
      </c>
      <c r="B494" s="29" t="s">
        <v>65</v>
      </c>
      <c r="C494" s="37" t="s">
        <v>850</v>
      </c>
      <c r="D494" s="38" t="s">
        <v>44</v>
      </c>
      <c r="E494" s="31">
        <v>1417500</v>
      </c>
      <c r="F494" s="31">
        <v>1417500</v>
      </c>
      <c r="G494" s="32">
        <v>0</v>
      </c>
      <c r="H494" s="33">
        <v>683.11</v>
      </c>
      <c r="I494" s="33">
        <v>683.11</v>
      </c>
      <c r="J494" s="33">
        <v>0</v>
      </c>
      <c r="K494" s="34">
        <f t="shared" si="73"/>
        <v>0</v>
      </c>
      <c r="L494" s="34">
        <f t="shared" si="74"/>
        <v>0</v>
      </c>
      <c r="M494" s="34">
        <f t="shared" si="75"/>
        <v>0</v>
      </c>
      <c r="N494" s="34">
        <f t="shared" si="76"/>
        <v>0</v>
      </c>
    </row>
    <row r="495" spans="1:14" x14ac:dyDescent="0.2">
      <c r="A495" s="35" t="s">
        <v>840</v>
      </c>
      <c r="B495" s="29" t="s">
        <v>65</v>
      </c>
      <c r="C495" s="37" t="s">
        <v>851</v>
      </c>
      <c r="D495" s="38" t="s">
        <v>44</v>
      </c>
      <c r="E495" s="31">
        <v>492643.14</v>
      </c>
      <c r="F495" s="31">
        <v>492643.14</v>
      </c>
      <c r="G495" s="32">
        <v>0</v>
      </c>
      <c r="H495" s="33">
        <v>280.37</v>
      </c>
      <c r="I495" s="33">
        <v>280.37</v>
      </c>
      <c r="J495" s="33">
        <v>0</v>
      </c>
      <c r="K495" s="34">
        <f t="shared" si="73"/>
        <v>0</v>
      </c>
      <c r="L495" s="34">
        <f t="shared" si="74"/>
        <v>0</v>
      </c>
      <c r="M495" s="34">
        <f t="shared" si="75"/>
        <v>0</v>
      </c>
      <c r="N495" s="34">
        <f t="shared" si="76"/>
        <v>0</v>
      </c>
    </row>
    <row r="496" spans="1:14" x14ac:dyDescent="0.2">
      <c r="A496" s="35" t="s">
        <v>840</v>
      </c>
      <c r="B496" s="29" t="s">
        <v>65</v>
      </c>
      <c r="C496" s="37" t="s">
        <v>852</v>
      </c>
      <c r="D496" s="38" t="s">
        <v>44</v>
      </c>
      <c r="E496" s="31">
        <v>719876.65</v>
      </c>
      <c r="F496" s="31">
        <v>719876.65</v>
      </c>
      <c r="G496" s="32">
        <v>0</v>
      </c>
      <c r="H496" s="33">
        <v>546.91999999999996</v>
      </c>
      <c r="I496" s="33">
        <v>546.91999999999996</v>
      </c>
      <c r="J496" s="33">
        <v>0</v>
      </c>
      <c r="K496" s="34">
        <f t="shared" si="73"/>
        <v>0</v>
      </c>
      <c r="L496" s="34">
        <f t="shared" si="74"/>
        <v>0</v>
      </c>
      <c r="M496" s="34">
        <f t="shared" si="75"/>
        <v>0</v>
      </c>
      <c r="N496" s="34">
        <f t="shared" si="76"/>
        <v>0</v>
      </c>
    </row>
    <row r="497" spans="1:14" x14ac:dyDescent="0.2">
      <c r="A497" s="35" t="s">
        <v>840</v>
      </c>
      <c r="B497" s="29" t="s">
        <v>75</v>
      </c>
      <c r="C497" s="37" t="s">
        <v>853</v>
      </c>
      <c r="D497" s="38" t="s">
        <v>44</v>
      </c>
      <c r="E497" s="31">
        <v>1388720.14</v>
      </c>
      <c r="F497" s="31">
        <v>1388720.14</v>
      </c>
      <c r="G497" s="32">
        <v>0</v>
      </c>
      <c r="H497" s="33">
        <v>1</v>
      </c>
      <c r="I497" s="33">
        <v>1</v>
      </c>
      <c r="J497" s="33">
        <v>0</v>
      </c>
      <c r="K497" s="34">
        <f t="shared" si="73"/>
        <v>0</v>
      </c>
      <c r="L497" s="34">
        <f t="shared" si="74"/>
        <v>0</v>
      </c>
      <c r="M497" s="34">
        <f t="shared" si="75"/>
        <v>0</v>
      </c>
      <c r="N497" s="34">
        <f t="shared" si="76"/>
        <v>0</v>
      </c>
    </row>
    <row r="498" spans="1:14" x14ac:dyDescent="0.2">
      <c r="A498" s="35" t="s">
        <v>840</v>
      </c>
      <c r="B498" s="29" t="s">
        <v>75</v>
      </c>
      <c r="C498" s="37" t="s">
        <v>854</v>
      </c>
      <c r="D498" s="38" t="s">
        <v>44</v>
      </c>
      <c r="E498" s="31">
        <v>900000</v>
      </c>
      <c r="F498" s="31">
        <v>900000</v>
      </c>
      <c r="G498" s="32">
        <v>0</v>
      </c>
      <c r="H498" s="33">
        <v>1</v>
      </c>
      <c r="I498" s="33">
        <v>1</v>
      </c>
      <c r="J498" s="33">
        <v>0</v>
      </c>
      <c r="K498" s="34">
        <f t="shared" si="73"/>
        <v>0</v>
      </c>
      <c r="L498" s="34">
        <f t="shared" si="74"/>
        <v>0</v>
      </c>
      <c r="M498" s="34">
        <f t="shared" si="75"/>
        <v>0</v>
      </c>
      <c r="N498" s="34">
        <f t="shared" si="76"/>
        <v>0</v>
      </c>
    </row>
    <row r="499" spans="1:14" x14ac:dyDescent="0.2">
      <c r="A499" s="35" t="s">
        <v>840</v>
      </c>
      <c r="B499" s="29" t="s">
        <v>75</v>
      </c>
      <c r="C499" s="37" t="s">
        <v>855</v>
      </c>
      <c r="D499" s="38" t="s">
        <v>44</v>
      </c>
      <c r="E499" s="31">
        <v>491572.47999999998</v>
      </c>
      <c r="F499" s="31">
        <v>491572.47999999998</v>
      </c>
      <c r="G499" s="32">
        <v>0</v>
      </c>
      <c r="H499" s="33">
        <v>7</v>
      </c>
      <c r="I499" s="33">
        <v>7</v>
      </c>
      <c r="J499" s="33">
        <v>0</v>
      </c>
      <c r="K499" s="34">
        <f t="shared" si="73"/>
        <v>0</v>
      </c>
      <c r="L499" s="34">
        <f t="shared" si="74"/>
        <v>0</v>
      </c>
      <c r="M499" s="34">
        <f t="shared" si="75"/>
        <v>0</v>
      </c>
      <c r="N499" s="34">
        <f t="shared" si="76"/>
        <v>0</v>
      </c>
    </row>
    <row r="500" spans="1:14" x14ac:dyDescent="0.2">
      <c r="A500" s="35" t="s">
        <v>840</v>
      </c>
      <c r="B500" s="29" t="s">
        <v>72</v>
      </c>
      <c r="C500" s="37" t="s">
        <v>856</v>
      </c>
      <c r="D500" s="38" t="s">
        <v>44</v>
      </c>
      <c r="E500" s="31">
        <v>2589237.9500000002</v>
      </c>
      <c r="F500" s="31">
        <v>2589237.9500000002</v>
      </c>
      <c r="G500" s="32">
        <v>0</v>
      </c>
      <c r="H500" s="33">
        <v>1</v>
      </c>
      <c r="I500" s="33">
        <v>1</v>
      </c>
      <c r="J500" s="33">
        <v>1</v>
      </c>
      <c r="K500" s="34">
        <f>G500/E500</f>
        <v>0</v>
      </c>
      <c r="L500" s="34">
        <f>G500/F500</f>
        <v>0</v>
      </c>
      <c r="M500" s="34">
        <f>J500/H500</f>
        <v>1</v>
      </c>
      <c r="N500" s="34">
        <f>J500/I500</f>
        <v>1</v>
      </c>
    </row>
    <row r="501" spans="1:14" x14ac:dyDescent="0.2">
      <c r="A501" s="35" t="s">
        <v>840</v>
      </c>
      <c r="B501" s="29" t="s">
        <v>72</v>
      </c>
      <c r="C501" s="37" t="s">
        <v>857</v>
      </c>
      <c r="D501" s="38" t="s">
        <v>44</v>
      </c>
      <c r="E501" s="31">
        <v>8338362.0499999998</v>
      </c>
      <c r="F501" s="31">
        <v>8338362.0499999998</v>
      </c>
      <c r="G501" s="32">
        <v>0</v>
      </c>
      <c r="H501" s="33">
        <v>4644.29</v>
      </c>
      <c r="I501" s="33">
        <v>4644.29</v>
      </c>
      <c r="J501" s="33">
        <v>0</v>
      </c>
      <c r="K501" s="34">
        <f t="shared" ref="K501:K538" si="77">G501/E501</f>
        <v>0</v>
      </c>
      <c r="L501" s="34">
        <f t="shared" ref="L501:L538" si="78">G501/F501</f>
        <v>0</v>
      </c>
      <c r="M501" s="34">
        <f t="shared" ref="M501:M538" si="79">J501/H501</f>
        <v>0</v>
      </c>
      <c r="N501" s="34">
        <f t="shared" ref="N501:N538" si="80">J501/I501</f>
        <v>0</v>
      </c>
    </row>
    <row r="502" spans="1:14" x14ac:dyDescent="0.2">
      <c r="A502" s="35" t="s">
        <v>840</v>
      </c>
      <c r="B502" s="29" t="s">
        <v>72</v>
      </c>
      <c r="C502" s="37" t="s">
        <v>858</v>
      </c>
      <c r="D502" s="38" t="s">
        <v>44</v>
      </c>
      <c r="E502" s="31">
        <f>2058000*0.8</f>
        <v>1646400</v>
      </c>
      <c r="F502" s="31">
        <f>2058000*0.8</f>
        <v>1646400</v>
      </c>
      <c r="G502" s="32">
        <v>0</v>
      </c>
      <c r="H502" s="33">
        <v>1875.31</v>
      </c>
      <c r="I502" s="33">
        <v>1875.31</v>
      </c>
      <c r="J502" s="33">
        <v>0</v>
      </c>
      <c r="K502" s="34">
        <f t="shared" si="77"/>
        <v>0</v>
      </c>
      <c r="L502" s="34">
        <f t="shared" si="78"/>
        <v>0</v>
      </c>
      <c r="M502" s="34">
        <f t="shared" si="79"/>
        <v>0</v>
      </c>
      <c r="N502" s="34">
        <f t="shared" si="80"/>
        <v>0</v>
      </c>
    </row>
    <row r="503" spans="1:14" x14ac:dyDescent="0.2">
      <c r="A503" s="35" t="s">
        <v>840</v>
      </c>
      <c r="B503" s="29" t="s">
        <v>72</v>
      </c>
      <c r="C503" s="37" t="s">
        <v>859</v>
      </c>
      <c r="D503" s="38" t="s">
        <v>44</v>
      </c>
      <c r="E503" s="31">
        <f>4628000*0.8</f>
        <v>3702400</v>
      </c>
      <c r="F503" s="31">
        <f>4628000*0.8</f>
        <v>3702400</v>
      </c>
      <c r="G503" s="32">
        <v>0</v>
      </c>
      <c r="H503" s="33">
        <v>3608.8</v>
      </c>
      <c r="I503" s="33">
        <v>3608.8</v>
      </c>
      <c r="J503" s="33">
        <v>0</v>
      </c>
      <c r="K503" s="34">
        <f t="shared" si="77"/>
        <v>0</v>
      </c>
      <c r="L503" s="34">
        <f t="shared" si="78"/>
        <v>0</v>
      </c>
      <c r="M503" s="34">
        <f t="shared" si="79"/>
        <v>0</v>
      </c>
      <c r="N503" s="34">
        <f t="shared" si="80"/>
        <v>0</v>
      </c>
    </row>
    <row r="504" spans="1:14" x14ac:dyDescent="0.2">
      <c r="A504" s="35" t="s">
        <v>840</v>
      </c>
      <c r="B504" s="29" t="s">
        <v>72</v>
      </c>
      <c r="C504" s="37" t="s">
        <v>860</v>
      </c>
      <c r="D504" s="38" t="s">
        <v>44</v>
      </c>
      <c r="E504" s="31">
        <v>3324000</v>
      </c>
      <c r="F504" s="31">
        <v>3324000</v>
      </c>
      <c r="G504" s="32">
        <v>0</v>
      </c>
      <c r="H504" s="33">
        <v>1</v>
      </c>
      <c r="I504" s="33">
        <v>1</v>
      </c>
      <c r="J504" s="33">
        <v>0</v>
      </c>
      <c r="K504" s="34">
        <f t="shared" si="77"/>
        <v>0</v>
      </c>
      <c r="L504" s="34">
        <f t="shared" si="78"/>
        <v>0</v>
      </c>
      <c r="M504" s="34">
        <f t="shared" si="79"/>
        <v>0</v>
      </c>
      <c r="N504" s="34">
        <f t="shared" si="80"/>
        <v>0</v>
      </c>
    </row>
    <row r="505" spans="1:14" x14ac:dyDescent="0.2">
      <c r="A505" s="35" t="s">
        <v>840</v>
      </c>
      <c r="B505" s="29" t="s">
        <v>72</v>
      </c>
      <c r="C505" s="37" t="s">
        <v>861</v>
      </c>
      <c r="D505" s="38" t="s">
        <v>44</v>
      </c>
      <c r="E505" s="31">
        <f>(280*9500*0.8)+85578.55</f>
        <v>2213578.5499999998</v>
      </c>
      <c r="F505" s="31">
        <f>(280*9500*0.8)+85578.55</f>
        <v>2213578.5499999998</v>
      </c>
      <c r="G505" s="32">
        <v>0</v>
      </c>
      <c r="H505" s="33">
        <v>1817.88</v>
      </c>
      <c r="I505" s="33">
        <v>1817.81</v>
      </c>
      <c r="J505" s="33">
        <v>0</v>
      </c>
      <c r="K505" s="34">
        <f t="shared" si="77"/>
        <v>0</v>
      </c>
      <c r="L505" s="34">
        <f t="shared" si="78"/>
        <v>0</v>
      </c>
      <c r="M505" s="34">
        <f t="shared" si="79"/>
        <v>0</v>
      </c>
      <c r="N505" s="34">
        <f t="shared" si="80"/>
        <v>0</v>
      </c>
    </row>
    <row r="506" spans="1:14" x14ac:dyDescent="0.2">
      <c r="A506" s="35" t="s">
        <v>840</v>
      </c>
      <c r="B506" s="29" t="s">
        <v>72</v>
      </c>
      <c r="C506" s="37" t="s">
        <v>862</v>
      </c>
      <c r="D506" s="38" t="s">
        <v>44</v>
      </c>
      <c r="E506" s="31">
        <f>4170000</f>
        <v>4170000</v>
      </c>
      <c r="F506" s="31">
        <f>4170000</f>
        <v>4170000</v>
      </c>
      <c r="G506" s="32">
        <v>0</v>
      </c>
      <c r="H506" s="33">
        <v>1</v>
      </c>
      <c r="I506" s="33">
        <v>1</v>
      </c>
      <c r="J506" s="33">
        <v>0</v>
      </c>
      <c r="K506" s="34">
        <f t="shared" si="77"/>
        <v>0</v>
      </c>
      <c r="L506" s="34">
        <f t="shared" si="78"/>
        <v>0</v>
      </c>
      <c r="M506" s="34">
        <f t="shared" si="79"/>
        <v>0</v>
      </c>
      <c r="N506" s="34">
        <f t="shared" si="80"/>
        <v>0</v>
      </c>
    </row>
    <row r="507" spans="1:14" x14ac:dyDescent="0.2">
      <c r="A507" s="42" t="s">
        <v>863</v>
      </c>
      <c r="B507" s="43" t="s">
        <v>125</v>
      </c>
      <c r="C507" s="42" t="s">
        <v>864</v>
      </c>
      <c r="D507" s="44" t="s">
        <v>48</v>
      </c>
      <c r="E507" s="45">
        <v>694926.68</v>
      </c>
      <c r="F507" s="45">
        <v>694926.68</v>
      </c>
      <c r="G507" s="32">
        <v>0</v>
      </c>
      <c r="H507" s="33">
        <v>1</v>
      </c>
      <c r="I507" s="33">
        <v>1</v>
      </c>
      <c r="J507" s="33">
        <v>0</v>
      </c>
      <c r="K507" s="34">
        <f t="shared" si="77"/>
        <v>0</v>
      </c>
      <c r="L507" s="34">
        <f t="shared" si="78"/>
        <v>0</v>
      </c>
      <c r="M507" s="34">
        <f t="shared" si="79"/>
        <v>0</v>
      </c>
      <c r="N507" s="34">
        <f t="shared" si="80"/>
        <v>0</v>
      </c>
    </row>
    <row r="508" spans="1:14" x14ac:dyDescent="0.2">
      <c r="A508" s="42" t="s">
        <v>863</v>
      </c>
      <c r="B508" s="43" t="s">
        <v>125</v>
      </c>
      <c r="C508" s="42" t="s">
        <v>865</v>
      </c>
      <c r="D508" s="44" t="s">
        <v>48</v>
      </c>
      <c r="E508" s="45">
        <v>197281.53</v>
      </c>
      <c r="F508" s="45">
        <v>197281.53</v>
      </c>
      <c r="G508" s="32">
        <v>0</v>
      </c>
      <c r="H508" s="33">
        <v>1</v>
      </c>
      <c r="I508" s="33">
        <v>1</v>
      </c>
      <c r="J508" s="33">
        <v>0</v>
      </c>
      <c r="K508" s="34">
        <f t="shared" si="77"/>
        <v>0</v>
      </c>
      <c r="L508" s="34">
        <f t="shared" si="78"/>
        <v>0</v>
      </c>
      <c r="M508" s="34">
        <f t="shared" si="79"/>
        <v>0</v>
      </c>
      <c r="N508" s="34">
        <f t="shared" si="80"/>
        <v>0</v>
      </c>
    </row>
    <row r="509" spans="1:14" x14ac:dyDescent="0.2">
      <c r="A509" s="42" t="s">
        <v>863</v>
      </c>
      <c r="B509" s="43" t="s">
        <v>125</v>
      </c>
      <c r="C509" s="42" t="s">
        <v>866</v>
      </c>
      <c r="D509" s="44" t="s">
        <v>48</v>
      </c>
      <c r="E509" s="45">
        <v>792748.41</v>
      </c>
      <c r="F509" s="45">
        <v>792748.41</v>
      </c>
      <c r="G509" s="32">
        <v>0</v>
      </c>
      <c r="H509" s="33">
        <v>1</v>
      </c>
      <c r="I509" s="33">
        <v>1</v>
      </c>
      <c r="J509" s="33">
        <v>0</v>
      </c>
      <c r="K509" s="34">
        <f t="shared" si="77"/>
        <v>0</v>
      </c>
      <c r="L509" s="34">
        <f t="shared" si="78"/>
        <v>0</v>
      </c>
      <c r="M509" s="34">
        <f t="shared" si="79"/>
        <v>0</v>
      </c>
      <c r="N509" s="34">
        <f t="shared" si="80"/>
        <v>0</v>
      </c>
    </row>
    <row r="510" spans="1:14" x14ac:dyDescent="0.2">
      <c r="A510" s="42" t="s">
        <v>863</v>
      </c>
      <c r="B510" s="43" t="s">
        <v>125</v>
      </c>
      <c r="C510" s="42" t="s">
        <v>867</v>
      </c>
      <c r="D510" s="44" t="s">
        <v>48</v>
      </c>
      <c r="E510" s="45">
        <v>923642.82</v>
      </c>
      <c r="F510" s="45">
        <v>923642.82</v>
      </c>
      <c r="G510" s="32">
        <v>0</v>
      </c>
      <c r="H510" s="33">
        <v>1</v>
      </c>
      <c r="I510" s="33">
        <v>1</v>
      </c>
      <c r="J510" s="33">
        <v>0</v>
      </c>
      <c r="K510" s="34">
        <f t="shared" si="77"/>
        <v>0</v>
      </c>
      <c r="L510" s="34">
        <f t="shared" si="78"/>
        <v>0</v>
      </c>
      <c r="M510" s="34">
        <f t="shared" si="79"/>
        <v>0</v>
      </c>
      <c r="N510" s="34">
        <f t="shared" si="80"/>
        <v>0</v>
      </c>
    </row>
    <row r="511" spans="1:14" x14ac:dyDescent="0.2">
      <c r="A511" s="42" t="s">
        <v>863</v>
      </c>
      <c r="B511" s="43" t="s">
        <v>125</v>
      </c>
      <c r="C511" s="42" t="s">
        <v>868</v>
      </c>
      <c r="D511" s="44" t="s">
        <v>48</v>
      </c>
      <c r="E511" s="45">
        <v>304688.67</v>
      </c>
      <c r="F511" s="45">
        <v>304688.67</v>
      </c>
      <c r="G511" s="32">
        <v>0</v>
      </c>
      <c r="H511" s="33">
        <v>1</v>
      </c>
      <c r="I511" s="33">
        <v>1</v>
      </c>
      <c r="J511" s="33">
        <v>0</v>
      </c>
      <c r="K511" s="34">
        <f t="shared" si="77"/>
        <v>0</v>
      </c>
      <c r="L511" s="34">
        <f t="shared" si="78"/>
        <v>0</v>
      </c>
      <c r="M511" s="34">
        <f t="shared" si="79"/>
        <v>0</v>
      </c>
      <c r="N511" s="34">
        <f t="shared" si="80"/>
        <v>0</v>
      </c>
    </row>
    <row r="512" spans="1:14" x14ac:dyDescent="0.2">
      <c r="A512" s="42" t="s">
        <v>863</v>
      </c>
      <c r="B512" s="43" t="s">
        <v>125</v>
      </c>
      <c r="C512" s="42" t="s">
        <v>869</v>
      </c>
      <c r="D512" s="44" t="s">
        <v>48</v>
      </c>
      <c r="E512" s="45">
        <v>443114.97</v>
      </c>
      <c r="F512" s="45">
        <v>443114.97</v>
      </c>
      <c r="G512" s="32">
        <v>0</v>
      </c>
      <c r="H512" s="33">
        <v>1</v>
      </c>
      <c r="I512" s="33">
        <v>1</v>
      </c>
      <c r="J512" s="33">
        <v>0</v>
      </c>
      <c r="K512" s="34">
        <f t="shared" si="77"/>
        <v>0</v>
      </c>
      <c r="L512" s="34">
        <f t="shared" si="78"/>
        <v>0</v>
      </c>
      <c r="M512" s="34">
        <f t="shared" si="79"/>
        <v>0</v>
      </c>
      <c r="N512" s="34">
        <f t="shared" si="80"/>
        <v>0</v>
      </c>
    </row>
    <row r="513" spans="1:14" x14ac:dyDescent="0.2">
      <c r="A513" s="42" t="s">
        <v>870</v>
      </c>
      <c r="B513" s="43" t="s">
        <v>90</v>
      </c>
      <c r="C513" s="42" t="s">
        <v>871</v>
      </c>
      <c r="D513" s="44" t="s">
        <v>48</v>
      </c>
      <c r="E513" s="45">
        <v>4295100</v>
      </c>
      <c r="F513" s="45">
        <v>4295100</v>
      </c>
      <c r="G513" s="32">
        <v>0</v>
      </c>
      <c r="H513" s="33">
        <v>1</v>
      </c>
      <c r="I513" s="33">
        <v>1</v>
      </c>
      <c r="J513" s="33">
        <v>0</v>
      </c>
      <c r="K513" s="34">
        <f t="shared" si="77"/>
        <v>0</v>
      </c>
      <c r="L513" s="34">
        <f t="shared" si="78"/>
        <v>0</v>
      </c>
      <c r="M513" s="34">
        <f t="shared" si="79"/>
        <v>0</v>
      </c>
      <c r="N513" s="34">
        <f t="shared" si="80"/>
        <v>0</v>
      </c>
    </row>
    <row r="514" spans="1:14" x14ac:dyDescent="0.2">
      <c r="A514" s="42" t="s">
        <v>872</v>
      </c>
      <c r="B514" s="43" t="s">
        <v>125</v>
      </c>
      <c r="C514" s="58" t="s">
        <v>873</v>
      </c>
      <c r="D514" s="44" t="s">
        <v>48</v>
      </c>
      <c r="E514" s="45">
        <v>10689574</v>
      </c>
      <c r="F514" s="45">
        <v>10689574</v>
      </c>
      <c r="G514" s="32">
        <v>0</v>
      </c>
      <c r="H514" s="33">
        <v>951.08</v>
      </c>
      <c r="I514" s="33">
        <v>951.08</v>
      </c>
      <c r="J514" s="33">
        <v>0</v>
      </c>
      <c r="K514" s="34">
        <f t="shared" si="77"/>
        <v>0</v>
      </c>
      <c r="L514" s="34">
        <f t="shared" si="78"/>
        <v>0</v>
      </c>
      <c r="M514" s="34">
        <f t="shared" si="79"/>
        <v>0</v>
      </c>
      <c r="N514" s="34">
        <f t="shared" si="80"/>
        <v>0</v>
      </c>
    </row>
    <row r="515" spans="1:14" x14ac:dyDescent="0.2">
      <c r="A515" s="42" t="s">
        <v>874</v>
      </c>
      <c r="B515" s="43" t="s">
        <v>125</v>
      </c>
      <c r="C515" s="58" t="s">
        <v>923</v>
      </c>
      <c r="D515" s="44" t="s">
        <v>48</v>
      </c>
      <c r="E515" s="45">
        <v>3102556</v>
      </c>
      <c r="F515" s="45">
        <v>3102556</v>
      </c>
      <c r="G515" s="32">
        <v>0</v>
      </c>
      <c r="H515" s="33">
        <v>276.7</v>
      </c>
      <c r="I515" s="33">
        <v>276.7</v>
      </c>
      <c r="J515" s="33">
        <v>0</v>
      </c>
      <c r="K515" s="34">
        <f t="shared" si="77"/>
        <v>0</v>
      </c>
      <c r="L515" s="34">
        <f t="shared" si="78"/>
        <v>0</v>
      </c>
      <c r="M515" s="34">
        <f t="shared" si="79"/>
        <v>0</v>
      </c>
      <c r="N515" s="34">
        <f t="shared" si="80"/>
        <v>0</v>
      </c>
    </row>
    <row r="516" spans="1:14" x14ac:dyDescent="0.2">
      <c r="A516" s="42" t="s">
        <v>875</v>
      </c>
      <c r="B516" s="43" t="s">
        <v>125</v>
      </c>
      <c r="C516" s="75" t="s">
        <v>454</v>
      </c>
      <c r="D516" s="44" t="s">
        <v>48</v>
      </c>
      <c r="E516" s="45">
        <v>2140476</v>
      </c>
      <c r="F516" s="45">
        <v>2140476</v>
      </c>
      <c r="G516" s="32">
        <v>0</v>
      </c>
      <c r="H516" s="33">
        <v>192.5</v>
      </c>
      <c r="I516" s="33">
        <v>192.5</v>
      </c>
      <c r="J516" s="33">
        <v>0</v>
      </c>
      <c r="K516" s="34">
        <f t="shared" si="77"/>
        <v>0</v>
      </c>
      <c r="L516" s="34">
        <f t="shared" si="78"/>
        <v>0</v>
      </c>
      <c r="M516" s="34">
        <f t="shared" si="79"/>
        <v>0</v>
      </c>
      <c r="N516" s="34">
        <f t="shared" si="80"/>
        <v>0</v>
      </c>
    </row>
    <row r="517" spans="1:14" x14ac:dyDescent="0.2">
      <c r="A517" s="42" t="s">
        <v>876</v>
      </c>
      <c r="B517" s="43" t="s">
        <v>46</v>
      </c>
      <c r="C517" s="58" t="s">
        <v>877</v>
      </c>
      <c r="D517" s="44" t="s">
        <v>48</v>
      </c>
      <c r="E517" s="45">
        <v>503990</v>
      </c>
      <c r="F517" s="45">
        <v>503990</v>
      </c>
      <c r="G517" s="32">
        <v>0</v>
      </c>
      <c r="H517" s="33">
        <v>314.99</v>
      </c>
      <c r="I517" s="33">
        <v>314.99</v>
      </c>
      <c r="J517" s="33">
        <v>0</v>
      </c>
      <c r="K517" s="34">
        <f t="shared" si="77"/>
        <v>0</v>
      </c>
      <c r="L517" s="34">
        <f t="shared" si="78"/>
        <v>0</v>
      </c>
      <c r="M517" s="34">
        <f t="shared" si="79"/>
        <v>0</v>
      </c>
      <c r="N517" s="34">
        <f t="shared" si="80"/>
        <v>0</v>
      </c>
    </row>
    <row r="518" spans="1:14" x14ac:dyDescent="0.2">
      <c r="A518" s="42" t="s">
        <v>878</v>
      </c>
      <c r="B518" s="43" t="s">
        <v>46</v>
      </c>
      <c r="C518" s="58" t="s">
        <v>879</v>
      </c>
      <c r="D518" s="44" t="s">
        <v>48</v>
      </c>
      <c r="E518" s="45">
        <v>1500000</v>
      </c>
      <c r="F518" s="45">
        <v>1500000</v>
      </c>
      <c r="G518" s="32">
        <v>0</v>
      </c>
      <c r="H518" s="33">
        <v>937.5</v>
      </c>
      <c r="I518" s="33">
        <v>937.5</v>
      </c>
      <c r="J518" s="33">
        <v>0</v>
      </c>
      <c r="K518" s="34">
        <f t="shared" si="77"/>
        <v>0</v>
      </c>
      <c r="L518" s="34">
        <f t="shared" si="78"/>
        <v>0</v>
      </c>
      <c r="M518" s="34">
        <f t="shared" si="79"/>
        <v>0</v>
      </c>
      <c r="N518" s="34">
        <f t="shared" si="80"/>
        <v>0</v>
      </c>
    </row>
    <row r="519" spans="1:14" x14ac:dyDescent="0.2">
      <c r="A519" s="42" t="s">
        <v>880</v>
      </c>
      <c r="B519" s="43" t="s">
        <v>125</v>
      </c>
      <c r="C519" s="42" t="s">
        <v>859</v>
      </c>
      <c r="D519" s="44" t="s">
        <v>48</v>
      </c>
      <c r="E519" s="45">
        <v>2678446</v>
      </c>
      <c r="F519" s="45">
        <v>2678446</v>
      </c>
      <c r="G519" s="32">
        <v>0</v>
      </c>
      <c r="H519" s="33">
        <v>334.81</v>
      </c>
      <c r="I519" s="33">
        <v>334.81</v>
      </c>
      <c r="J519" s="33">
        <v>0</v>
      </c>
      <c r="K519" s="34">
        <f t="shared" si="77"/>
        <v>0</v>
      </c>
      <c r="L519" s="34">
        <f t="shared" si="78"/>
        <v>0</v>
      </c>
      <c r="M519" s="34">
        <f t="shared" si="79"/>
        <v>0</v>
      </c>
      <c r="N519" s="34">
        <f t="shared" si="80"/>
        <v>0</v>
      </c>
    </row>
    <row r="520" spans="1:14" x14ac:dyDescent="0.2">
      <c r="A520" s="42" t="s">
        <v>881</v>
      </c>
      <c r="B520" s="43" t="s">
        <v>125</v>
      </c>
      <c r="C520" s="42" t="s">
        <v>882</v>
      </c>
      <c r="D520" s="44" t="s">
        <v>48</v>
      </c>
      <c r="E520" s="45">
        <v>826428.84</v>
      </c>
      <c r="F520" s="45">
        <v>826428.84</v>
      </c>
      <c r="G520" s="32">
        <v>0</v>
      </c>
      <c r="H520" s="33">
        <v>1</v>
      </c>
      <c r="I520" s="33">
        <v>1</v>
      </c>
      <c r="J520" s="33">
        <v>0</v>
      </c>
      <c r="K520" s="34">
        <f t="shared" si="77"/>
        <v>0</v>
      </c>
      <c r="L520" s="34">
        <f t="shared" si="78"/>
        <v>0</v>
      </c>
      <c r="M520" s="34">
        <f t="shared" si="79"/>
        <v>0</v>
      </c>
      <c r="N520" s="34">
        <f t="shared" si="80"/>
        <v>0</v>
      </c>
    </row>
    <row r="521" spans="1:14" x14ac:dyDescent="0.2">
      <c r="A521" s="42" t="s">
        <v>883</v>
      </c>
      <c r="B521" s="43" t="s">
        <v>125</v>
      </c>
      <c r="C521" s="42" t="s">
        <v>884</v>
      </c>
      <c r="D521" s="44" t="s">
        <v>48</v>
      </c>
      <c r="E521" s="45">
        <v>925597.05</v>
      </c>
      <c r="F521" s="45">
        <v>925597.05</v>
      </c>
      <c r="G521" s="32">
        <v>0</v>
      </c>
      <c r="H521" s="33">
        <v>1</v>
      </c>
      <c r="I521" s="33">
        <v>1</v>
      </c>
      <c r="J521" s="33">
        <v>0</v>
      </c>
      <c r="K521" s="34">
        <f t="shared" si="77"/>
        <v>0</v>
      </c>
      <c r="L521" s="34">
        <f t="shared" si="78"/>
        <v>0</v>
      </c>
      <c r="M521" s="34">
        <f t="shared" si="79"/>
        <v>0</v>
      </c>
      <c r="N521" s="34">
        <f t="shared" si="80"/>
        <v>0</v>
      </c>
    </row>
    <row r="522" spans="1:14" x14ac:dyDescent="0.2">
      <c r="A522" s="42" t="s">
        <v>885</v>
      </c>
      <c r="B522" s="43" t="s">
        <v>125</v>
      </c>
      <c r="C522" s="42" t="s">
        <v>886</v>
      </c>
      <c r="D522" s="44" t="s">
        <v>48</v>
      </c>
      <c r="E522" s="45">
        <v>1265000</v>
      </c>
      <c r="F522" s="45">
        <v>1265000</v>
      </c>
      <c r="G522" s="32">
        <v>0</v>
      </c>
      <c r="H522" s="33">
        <v>1</v>
      </c>
      <c r="I522" s="33">
        <v>1</v>
      </c>
      <c r="J522" s="33">
        <v>0</v>
      </c>
      <c r="K522" s="34">
        <f t="shared" si="77"/>
        <v>0</v>
      </c>
      <c r="L522" s="34">
        <f t="shared" si="78"/>
        <v>0</v>
      </c>
      <c r="M522" s="34">
        <f t="shared" si="79"/>
        <v>0</v>
      </c>
      <c r="N522" s="34">
        <f t="shared" si="80"/>
        <v>0</v>
      </c>
    </row>
    <row r="523" spans="1:14" x14ac:dyDescent="0.2">
      <c r="A523" s="42" t="s">
        <v>887</v>
      </c>
      <c r="B523" s="43" t="s">
        <v>125</v>
      </c>
      <c r="C523" s="42" t="s">
        <v>888</v>
      </c>
      <c r="D523" s="44" t="s">
        <v>48</v>
      </c>
      <c r="E523" s="45">
        <v>800000</v>
      </c>
      <c r="F523" s="45">
        <v>800000</v>
      </c>
      <c r="G523" s="32">
        <v>0</v>
      </c>
      <c r="H523" s="33">
        <v>1</v>
      </c>
      <c r="I523" s="33">
        <v>1</v>
      </c>
      <c r="J523" s="33">
        <v>0</v>
      </c>
      <c r="K523" s="34">
        <f t="shared" si="77"/>
        <v>0</v>
      </c>
      <c r="L523" s="34">
        <f t="shared" si="78"/>
        <v>0</v>
      </c>
      <c r="M523" s="34">
        <f t="shared" si="79"/>
        <v>0</v>
      </c>
      <c r="N523" s="34">
        <f t="shared" si="80"/>
        <v>0</v>
      </c>
    </row>
    <row r="524" spans="1:14" x14ac:dyDescent="0.2">
      <c r="A524" s="42" t="s">
        <v>889</v>
      </c>
      <c r="B524" s="43" t="s">
        <v>125</v>
      </c>
      <c r="C524" s="42" t="s">
        <v>890</v>
      </c>
      <c r="D524" s="44" t="s">
        <v>48</v>
      </c>
      <c r="E524" s="45">
        <v>548968.31000000006</v>
      </c>
      <c r="F524" s="45">
        <v>548968.31000000006</v>
      </c>
      <c r="G524" s="32">
        <v>0</v>
      </c>
      <c r="H524" s="33">
        <v>1</v>
      </c>
      <c r="I524" s="33">
        <v>1</v>
      </c>
      <c r="J524" s="33">
        <v>0</v>
      </c>
      <c r="K524" s="34">
        <f t="shared" si="77"/>
        <v>0</v>
      </c>
      <c r="L524" s="34">
        <f t="shared" si="78"/>
        <v>0</v>
      </c>
      <c r="M524" s="34">
        <f t="shared" si="79"/>
        <v>0</v>
      </c>
      <c r="N524" s="34">
        <f t="shared" si="80"/>
        <v>0</v>
      </c>
    </row>
    <row r="525" spans="1:14" x14ac:dyDescent="0.2">
      <c r="A525" s="42" t="s">
        <v>891</v>
      </c>
      <c r="B525" s="43" t="s">
        <v>125</v>
      </c>
      <c r="C525" s="42" t="s">
        <v>892</v>
      </c>
      <c r="D525" s="44" t="s">
        <v>48</v>
      </c>
      <c r="E525" s="45">
        <v>912188.49</v>
      </c>
      <c r="F525" s="45">
        <v>912188.49</v>
      </c>
      <c r="G525" s="32">
        <v>0</v>
      </c>
      <c r="H525" s="33">
        <v>1</v>
      </c>
      <c r="I525" s="33">
        <v>1</v>
      </c>
      <c r="J525" s="33">
        <v>0</v>
      </c>
      <c r="K525" s="34">
        <f t="shared" si="77"/>
        <v>0</v>
      </c>
      <c r="L525" s="34">
        <f t="shared" si="78"/>
        <v>0</v>
      </c>
      <c r="M525" s="34">
        <f t="shared" si="79"/>
        <v>0</v>
      </c>
      <c r="N525" s="34">
        <f t="shared" si="80"/>
        <v>0</v>
      </c>
    </row>
    <row r="526" spans="1:14" x14ac:dyDescent="0.2">
      <c r="A526" s="42" t="s">
        <v>893</v>
      </c>
      <c r="B526" s="43" t="s">
        <v>125</v>
      </c>
      <c r="C526" s="42" t="s">
        <v>894</v>
      </c>
      <c r="D526" s="44" t="s">
        <v>48</v>
      </c>
      <c r="E526" s="45">
        <v>1260380</v>
      </c>
      <c r="F526" s="45">
        <v>1260380</v>
      </c>
      <c r="G526" s="32">
        <v>0</v>
      </c>
      <c r="H526" s="33">
        <v>1</v>
      </c>
      <c r="I526" s="33">
        <v>1</v>
      </c>
      <c r="J526" s="33">
        <v>0</v>
      </c>
      <c r="K526" s="34">
        <f t="shared" si="77"/>
        <v>0</v>
      </c>
      <c r="L526" s="34">
        <f t="shared" si="78"/>
        <v>0</v>
      </c>
      <c r="M526" s="34">
        <f t="shared" si="79"/>
        <v>0</v>
      </c>
      <c r="N526" s="34">
        <f t="shared" si="80"/>
        <v>0</v>
      </c>
    </row>
    <row r="527" spans="1:14" x14ac:dyDescent="0.2">
      <c r="A527" s="42" t="s">
        <v>895</v>
      </c>
      <c r="B527" s="43" t="s">
        <v>125</v>
      </c>
      <c r="C527" s="42" t="s">
        <v>896</v>
      </c>
      <c r="D527" s="44" t="s">
        <v>48</v>
      </c>
      <c r="E527" s="45">
        <v>183699.18</v>
      </c>
      <c r="F527" s="45">
        <v>183699.18</v>
      </c>
      <c r="G527" s="32">
        <v>0</v>
      </c>
      <c r="H527" s="33">
        <v>1</v>
      </c>
      <c r="I527" s="33">
        <v>1</v>
      </c>
      <c r="J527" s="33">
        <v>0</v>
      </c>
      <c r="K527" s="34">
        <f t="shared" si="77"/>
        <v>0</v>
      </c>
      <c r="L527" s="34">
        <f t="shared" si="78"/>
        <v>0</v>
      </c>
      <c r="M527" s="34">
        <f t="shared" si="79"/>
        <v>0</v>
      </c>
      <c r="N527" s="34">
        <f t="shared" si="80"/>
        <v>0</v>
      </c>
    </row>
    <row r="528" spans="1:14" x14ac:dyDescent="0.2">
      <c r="A528" s="42" t="s">
        <v>897</v>
      </c>
      <c r="B528" s="43" t="s">
        <v>125</v>
      </c>
      <c r="C528" s="42" t="s">
        <v>898</v>
      </c>
      <c r="D528" s="44" t="s">
        <v>48</v>
      </c>
      <c r="E528" s="45">
        <v>725771.7</v>
      </c>
      <c r="F528" s="45">
        <v>725771.7</v>
      </c>
      <c r="G528" s="32">
        <v>0</v>
      </c>
      <c r="H528" s="33">
        <v>1</v>
      </c>
      <c r="I528" s="33">
        <v>1</v>
      </c>
      <c r="J528" s="33">
        <v>0</v>
      </c>
      <c r="K528" s="34">
        <f t="shared" si="77"/>
        <v>0</v>
      </c>
      <c r="L528" s="34">
        <f t="shared" si="78"/>
        <v>0</v>
      </c>
      <c r="M528" s="34">
        <f t="shared" si="79"/>
        <v>0</v>
      </c>
      <c r="N528" s="34">
        <f t="shared" si="80"/>
        <v>0</v>
      </c>
    </row>
    <row r="529" spans="1:14" x14ac:dyDescent="0.2">
      <c r="A529" s="42" t="s">
        <v>899</v>
      </c>
      <c r="B529" s="43" t="s">
        <v>125</v>
      </c>
      <c r="C529" s="42" t="s">
        <v>900</v>
      </c>
      <c r="D529" s="44" t="s">
        <v>48</v>
      </c>
      <c r="E529" s="45">
        <v>97294.36</v>
      </c>
      <c r="F529" s="45">
        <v>97294.36</v>
      </c>
      <c r="G529" s="32">
        <v>0</v>
      </c>
      <c r="H529" s="33">
        <v>1</v>
      </c>
      <c r="I529" s="33">
        <v>1</v>
      </c>
      <c r="J529" s="33">
        <v>0</v>
      </c>
      <c r="K529" s="34">
        <f t="shared" si="77"/>
        <v>0</v>
      </c>
      <c r="L529" s="34">
        <f t="shared" si="78"/>
        <v>0</v>
      </c>
      <c r="M529" s="34">
        <f t="shared" si="79"/>
        <v>0</v>
      </c>
      <c r="N529" s="34">
        <f t="shared" si="80"/>
        <v>0</v>
      </c>
    </row>
    <row r="530" spans="1:14" x14ac:dyDescent="0.2">
      <c r="A530" s="42" t="s">
        <v>901</v>
      </c>
      <c r="B530" s="43" t="s">
        <v>125</v>
      </c>
      <c r="C530" s="42" t="s">
        <v>902</v>
      </c>
      <c r="D530" s="44" t="s">
        <v>48</v>
      </c>
      <c r="E530" s="45">
        <v>308985.57</v>
      </c>
      <c r="F530" s="45">
        <v>308985.57</v>
      </c>
      <c r="G530" s="32">
        <v>0</v>
      </c>
      <c r="H530" s="33">
        <v>1</v>
      </c>
      <c r="I530" s="33">
        <v>1</v>
      </c>
      <c r="J530" s="33">
        <v>0</v>
      </c>
      <c r="K530" s="34">
        <f t="shared" si="77"/>
        <v>0</v>
      </c>
      <c r="L530" s="34">
        <f t="shared" si="78"/>
        <v>0</v>
      </c>
      <c r="M530" s="34">
        <f t="shared" si="79"/>
        <v>0</v>
      </c>
      <c r="N530" s="34">
        <f t="shared" si="80"/>
        <v>0</v>
      </c>
    </row>
    <row r="531" spans="1:14" x14ac:dyDescent="0.2">
      <c r="A531" s="42" t="s">
        <v>903</v>
      </c>
      <c r="B531" s="43" t="s">
        <v>125</v>
      </c>
      <c r="C531" s="42" t="s">
        <v>904</v>
      </c>
      <c r="D531" s="44" t="s">
        <v>48</v>
      </c>
      <c r="E531" s="45">
        <v>282542.77</v>
      </c>
      <c r="F531" s="45">
        <v>282542.77</v>
      </c>
      <c r="G531" s="32">
        <v>0</v>
      </c>
      <c r="H531" s="33">
        <v>1</v>
      </c>
      <c r="I531" s="33">
        <v>1</v>
      </c>
      <c r="J531" s="33">
        <v>0</v>
      </c>
      <c r="K531" s="34">
        <f t="shared" si="77"/>
        <v>0</v>
      </c>
      <c r="L531" s="34">
        <f t="shared" si="78"/>
        <v>0</v>
      </c>
      <c r="M531" s="34">
        <f t="shared" si="79"/>
        <v>0</v>
      </c>
      <c r="N531" s="34">
        <f t="shared" si="80"/>
        <v>0</v>
      </c>
    </row>
    <row r="532" spans="1:14" x14ac:dyDescent="0.2">
      <c r="A532" s="42" t="s">
        <v>905</v>
      </c>
      <c r="B532" s="43" t="s">
        <v>125</v>
      </c>
      <c r="C532" s="42" t="s">
        <v>906</v>
      </c>
      <c r="D532" s="44" t="s">
        <v>48</v>
      </c>
      <c r="E532" s="45">
        <v>491617.24</v>
      </c>
      <c r="F532" s="45">
        <v>491617.24</v>
      </c>
      <c r="G532" s="32">
        <v>0</v>
      </c>
      <c r="H532" s="33">
        <v>1</v>
      </c>
      <c r="I532" s="33">
        <v>1</v>
      </c>
      <c r="J532" s="33">
        <v>0</v>
      </c>
      <c r="K532" s="34">
        <f t="shared" si="77"/>
        <v>0</v>
      </c>
      <c r="L532" s="34">
        <f t="shared" si="78"/>
        <v>0</v>
      </c>
      <c r="M532" s="34">
        <f t="shared" si="79"/>
        <v>0</v>
      </c>
      <c r="N532" s="34">
        <f t="shared" si="80"/>
        <v>0</v>
      </c>
    </row>
    <row r="533" spans="1:14" x14ac:dyDescent="0.2">
      <c r="A533" s="42" t="s">
        <v>907</v>
      </c>
      <c r="B533" s="43" t="s">
        <v>125</v>
      </c>
      <c r="C533" s="42" t="s">
        <v>908</v>
      </c>
      <c r="D533" s="44" t="s">
        <v>48</v>
      </c>
      <c r="E533" s="45">
        <v>1248901.6299999999</v>
      </c>
      <c r="F533" s="45">
        <v>1248901.6299999999</v>
      </c>
      <c r="G533" s="32">
        <v>0</v>
      </c>
      <c r="H533" s="33">
        <v>1</v>
      </c>
      <c r="I533" s="33">
        <v>1</v>
      </c>
      <c r="J533" s="33">
        <v>0</v>
      </c>
      <c r="K533" s="34">
        <f t="shared" si="77"/>
        <v>0</v>
      </c>
      <c r="L533" s="34">
        <f t="shared" si="78"/>
        <v>0</v>
      </c>
      <c r="M533" s="34">
        <f t="shared" si="79"/>
        <v>0</v>
      </c>
      <c r="N533" s="34">
        <f t="shared" si="80"/>
        <v>0</v>
      </c>
    </row>
    <row r="534" spans="1:14" x14ac:dyDescent="0.2">
      <c r="A534" s="42" t="s">
        <v>909</v>
      </c>
      <c r="B534" s="43" t="s">
        <v>125</v>
      </c>
      <c r="C534" s="42" t="s">
        <v>910</v>
      </c>
      <c r="D534" s="44" t="s">
        <v>48</v>
      </c>
      <c r="E534" s="45">
        <v>1175200</v>
      </c>
      <c r="F534" s="45">
        <v>1175200</v>
      </c>
      <c r="G534" s="32">
        <v>0</v>
      </c>
      <c r="H534" s="33">
        <v>1</v>
      </c>
      <c r="I534" s="33">
        <v>1</v>
      </c>
      <c r="J534" s="33">
        <v>0</v>
      </c>
      <c r="K534" s="34">
        <f t="shared" si="77"/>
        <v>0</v>
      </c>
      <c r="L534" s="34">
        <f t="shared" si="78"/>
        <v>0</v>
      </c>
      <c r="M534" s="34">
        <f t="shared" si="79"/>
        <v>0</v>
      </c>
      <c r="N534" s="34">
        <f t="shared" si="80"/>
        <v>0</v>
      </c>
    </row>
    <row r="535" spans="1:14" x14ac:dyDescent="0.2">
      <c r="A535" s="42" t="s">
        <v>911</v>
      </c>
      <c r="B535" s="43" t="s">
        <v>125</v>
      </c>
      <c r="C535" s="42" t="s">
        <v>912</v>
      </c>
      <c r="D535" s="44" t="s">
        <v>48</v>
      </c>
      <c r="E535" s="45">
        <v>1020780.23</v>
      </c>
      <c r="F535" s="45">
        <v>1020780.23</v>
      </c>
      <c r="G535" s="32">
        <v>0</v>
      </c>
      <c r="H535" s="33">
        <v>1</v>
      </c>
      <c r="I535" s="33">
        <v>1</v>
      </c>
      <c r="J535" s="33">
        <v>0</v>
      </c>
      <c r="K535" s="34">
        <f t="shared" si="77"/>
        <v>0</v>
      </c>
      <c r="L535" s="34">
        <f t="shared" si="78"/>
        <v>0</v>
      </c>
      <c r="M535" s="34">
        <f t="shared" si="79"/>
        <v>0</v>
      </c>
      <c r="N535" s="34">
        <f t="shared" si="80"/>
        <v>0</v>
      </c>
    </row>
    <row r="536" spans="1:14" x14ac:dyDescent="0.2">
      <c r="A536" s="42" t="s">
        <v>913</v>
      </c>
      <c r="B536" s="43" t="s">
        <v>125</v>
      </c>
      <c r="C536" s="42" t="s">
        <v>914</v>
      </c>
      <c r="D536" s="44" t="s">
        <v>48</v>
      </c>
      <c r="E536" s="45">
        <v>2400000</v>
      </c>
      <c r="F536" s="45">
        <v>2400000</v>
      </c>
      <c r="G536" s="32">
        <v>0</v>
      </c>
      <c r="H536" s="33">
        <v>1</v>
      </c>
      <c r="I536" s="33">
        <v>1</v>
      </c>
      <c r="J536" s="33">
        <v>0</v>
      </c>
      <c r="K536" s="34">
        <f t="shared" si="77"/>
        <v>0</v>
      </c>
      <c r="L536" s="34">
        <f t="shared" si="78"/>
        <v>0</v>
      </c>
      <c r="M536" s="34">
        <f t="shared" si="79"/>
        <v>0</v>
      </c>
      <c r="N536" s="34">
        <f t="shared" si="80"/>
        <v>0</v>
      </c>
    </row>
    <row r="537" spans="1:14" x14ac:dyDescent="0.2">
      <c r="A537" s="42" t="s">
        <v>915</v>
      </c>
      <c r="B537" s="43" t="s">
        <v>125</v>
      </c>
      <c r="C537" s="42" t="s">
        <v>916</v>
      </c>
      <c r="D537" s="44" t="s">
        <v>48</v>
      </c>
      <c r="E537" s="45">
        <v>8000000</v>
      </c>
      <c r="F537" s="45">
        <v>8000000</v>
      </c>
      <c r="G537" s="32">
        <v>0</v>
      </c>
      <c r="H537" s="33">
        <v>1</v>
      </c>
      <c r="I537" s="33">
        <v>1</v>
      </c>
      <c r="J537" s="33">
        <v>0</v>
      </c>
      <c r="K537" s="34">
        <f t="shared" si="77"/>
        <v>0</v>
      </c>
      <c r="L537" s="34">
        <f t="shared" si="78"/>
        <v>0</v>
      </c>
      <c r="M537" s="34">
        <f t="shared" si="79"/>
        <v>0</v>
      </c>
      <c r="N537" s="34">
        <f t="shared" si="80"/>
        <v>0</v>
      </c>
    </row>
    <row r="538" spans="1:14" x14ac:dyDescent="0.2">
      <c r="A538" s="42" t="s">
        <v>917</v>
      </c>
      <c r="B538" s="43" t="s">
        <v>125</v>
      </c>
      <c r="C538" s="42" t="s">
        <v>918</v>
      </c>
      <c r="D538" s="44" t="s">
        <v>48</v>
      </c>
      <c r="E538" s="45">
        <v>4800000</v>
      </c>
      <c r="F538" s="45">
        <v>4800000</v>
      </c>
      <c r="G538" s="32">
        <v>0</v>
      </c>
      <c r="H538" s="33">
        <v>1</v>
      </c>
      <c r="I538" s="33">
        <v>1</v>
      </c>
      <c r="J538" s="33">
        <v>0</v>
      </c>
      <c r="K538" s="34">
        <f t="shared" si="77"/>
        <v>0</v>
      </c>
      <c r="L538" s="34">
        <f t="shared" si="78"/>
        <v>0</v>
      </c>
      <c r="M538" s="34">
        <f t="shared" si="79"/>
        <v>0</v>
      </c>
      <c r="N538" s="34">
        <f t="shared" si="80"/>
        <v>0</v>
      </c>
    </row>
    <row r="540" spans="1:14" x14ac:dyDescent="0.2">
      <c r="B540" s="15" t="s">
        <v>39</v>
      </c>
    </row>
  </sheetData>
  <mergeCells count="1">
    <mergeCell ref="A1:N1"/>
  </mergeCells>
  <dataValidations count="1">
    <dataValidation allowBlank="1" showErrorMessage="1" prompt="Clave asignada al programa/proyecto" sqref="A2:A3"/>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120" zoomScaleNormal="120" zoomScaleSheetLayoutView="100" workbookViewId="0">
      <pane ySplit="1" topLeftCell="A2" activePane="bottomLeft" state="frozen"/>
      <selection pane="bottomLeft" activeCell="A27" sqref="A27"/>
    </sheetView>
  </sheetViews>
  <sheetFormatPr baseColWidth="10" defaultRowHeight="11.25" x14ac:dyDescent="0.2"/>
  <cols>
    <col min="1" max="1" width="135.83203125" style="4" customWidth="1"/>
    <col min="2" max="16384" width="12" style="4"/>
  </cols>
  <sheetData>
    <row r="1" spans="1:1" x14ac:dyDescent="0.2">
      <c r="A1" s="1" t="s">
        <v>17</v>
      </c>
    </row>
    <row r="2" spans="1:1" ht="11.25" customHeight="1" x14ac:dyDescent="0.2">
      <c r="A2" s="6" t="s">
        <v>24</v>
      </c>
    </row>
    <row r="3" spans="1:1" ht="11.25" customHeight="1" x14ac:dyDescent="0.2">
      <c r="A3" s="6" t="s">
        <v>25</v>
      </c>
    </row>
    <row r="4" spans="1:1" ht="11.25" customHeight="1" x14ac:dyDescent="0.2">
      <c r="A4" s="6" t="s">
        <v>26</v>
      </c>
    </row>
    <row r="5" spans="1:1" ht="11.25" customHeight="1" x14ac:dyDescent="0.2">
      <c r="A5" s="5" t="s">
        <v>20</v>
      </c>
    </row>
    <row r="6" spans="1:1" ht="11.25" customHeight="1" x14ac:dyDescent="0.2">
      <c r="A6" s="6" t="s">
        <v>33</v>
      </c>
    </row>
    <row r="7" spans="1:1" x14ac:dyDescent="0.2">
      <c r="A7" s="5" t="s">
        <v>21</v>
      </c>
    </row>
    <row r="8" spans="1:1" ht="22.5" x14ac:dyDescent="0.2">
      <c r="A8" s="5" t="s">
        <v>22</v>
      </c>
    </row>
    <row r="9" spans="1:1" ht="22.5" x14ac:dyDescent="0.2">
      <c r="A9" s="5" t="s">
        <v>23</v>
      </c>
    </row>
    <row r="10" spans="1:1" x14ac:dyDescent="0.2">
      <c r="A10" s="6" t="s">
        <v>27</v>
      </c>
    </row>
    <row r="11" spans="1:1" ht="22.5" x14ac:dyDescent="0.2">
      <c r="A11" s="6" t="s">
        <v>28</v>
      </c>
    </row>
    <row r="12" spans="1:1" ht="22.5" x14ac:dyDescent="0.2">
      <c r="A12" s="6" t="s">
        <v>29</v>
      </c>
    </row>
    <row r="13" spans="1:1" x14ac:dyDescent="0.2">
      <c r="A13" s="6" t="s">
        <v>30</v>
      </c>
    </row>
    <row r="14" spans="1:1" ht="22.5" x14ac:dyDescent="0.2">
      <c r="A14" s="6" t="s">
        <v>31</v>
      </c>
    </row>
    <row r="15" spans="1:1" x14ac:dyDescent="0.2">
      <c r="A15" s="7" t="s">
        <v>32</v>
      </c>
    </row>
    <row r="16" spans="1:1" ht="11.25" customHeight="1" x14ac:dyDescent="0.2">
      <c r="A16" s="5"/>
    </row>
    <row r="17" spans="1:1" x14ac:dyDescent="0.2">
      <c r="A17" s="2" t="s">
        <v>18</v>
      </c>
    </row>
    <row r="18" spans="1:1" x14ac:dyDescent="0.2">
      <c r="A18" s="5" t="s">
        <v>19</v>
      </c>
    </row>
    <row r="20" spans="1:1" x14ac:dyDescent="0.2">
      <c r="A20" s="12" t="s">
        <v>34</v>
      </c>
    </row>
    <row r="21" spans="1:1" ht="33.75" x14ac:dyDescent="0.2">
      <c r="A21" s="11" t="s">
        <v>35</v>
      </c>
    </row>
    <row r="23" spans="1:1" ht="38.25" customHeight="1" x14ac:dyDescent="0.2">
      <c r="A23" s="11" t="s">
        <v>36</v>
      </c>
    </row>
    <row r="26" spans="1:1" x14ac:dyDescent="0.2">
      <c r="A26" s="4" t="s">
        <v>37</v>
      </c>
    </row>
    <row r="27" spans="1:1" ht="14.25" x14ac:dyDescent="0.2">
      <c r="A27" s="4" t="s">
        <v>38</v>
      </c>
    </row>
  </sheetData>
  <sheetProtection algorithmName="SHA-512" hashValue="6TYY6LQ9dAf3q1u8peUSFcWK0k+rt5GpX7SimBGpJOJSJavfCt1Iry8sKAv2m8kKO7AOOxK59m4vK5J6tKIQiQ==" saltValue="ces/pmFFLCoFBiBZmf7lFA==" spinCount="100000" sheet="1" objects="1" scenarios="1"/>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BBEB07-AD9F-49D1-8E66-13A4323425EB}">
  <ds:schemaRefs>
    <ds:schemaRef ds:uri="http://purl.org/dc/terms/"/>
    <ds:schemaRef ds:uri="http://purl.org/dc/elements/1.1/"/>
    <ds:schemaRef ds:uri="http://schemas.openxmlformats.org/package/2006/metadata/core-propertie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3.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PK</vt:lpstr>
      <vt:lpstr>Instructivo_PK</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2017-10-18T22:13:55Z</cp:lastPrinted>
  <dcterms:created xsi:type="dcterms:W3CDTF">2014-10-22T05:35:08Z</dcterms:created>
  <dcterms:modified xsi:type="dcterms:W3CDTF">2018-02-20T17:02:58Z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