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"/>
    </mc:Choice>
  </mc:AlternateContent>
  <bookViews>
    <workbookView xWindow="0" yWindow="0" windowWidth="13920" windowHeight="11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6" i="1" l="1"/>
  <c r="H229" i="1" s="1"/>
  <c r="H223" i="1"/>
  <c r="H215" i="1"/>
  <c r="H214" i="1"/>
  <c r="H209" i="1"/>
  <c r="H220" i="1" s="1"/>
  <c r="H193" i="1"/>
  <c r="H190" i="1"/>
  <c r="H184" i="1"/>
  <c r="H179" i="1"/>
  <c r="H171" i="1"/>
  <c r="H168" i="1"/>
  <c r="H166" i="1"/>
  <c r="H152" i="1"/>
  <c r="D151" i="1"/>
  <c r="D150" i="1"/>
  <c r="D149" i="1"/>
  <c r="D148" i="1"/>
  <c r="D147" i="1"/>
  <c r="D144" i="1"/>
  <c r="D143" i="1"/>
  <c r="H142" i="1"/>
  <c r="D142" i="1" s="1"/>
  <c r="H141" i="1"/>
  <c r="D141" i="1" s="1"/>
  <c r="H140" i="1"/>
  <c r="D140" i="1" s="1"/>
  <c r="D139" i="1"/>
  <c r="H138" i="1"/>
  <c r="D138" i="1" s="1"/>
  <c r="H137" i="1"/>
  <c r="D137" i="1" s="1"/>
  <c r="D136" i="1"/>
  <c r="H135" i="1"/>
  <c r="D135" i="1"/>
  <c r="H134" i="1"/>
  <c r="D134" i="1"/>
  <c r="D132" i="1"/>
  <c r="D131" i="1"/>
  <c r="D130" i="1"/>
  <c r="D129" i="1"/>
  <c r="H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H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H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3" i="1"/>
  <c r="D22" i="1"/>
  <c r="D18" i="1"/>
  <c r="D17" i="1"/>
  <c r="D16" i="1"/>
  <c r="D15" i="1"/>
  <c r="D14" i="1"/>
  <c r="D5" i="1"/>
  <c r="H145" i="1" l="1"/>
</calcChain>
</file>

<file path=xl/sharedStrings.xml><?xml version="1.0" encoding="utf-8"?>
<sst xmlns="http://schemas.openxmlformats.org/spreadsheetml/2006/main" count="816" uniqueCount="507">
  <si>
    <t>IDENTIFICACIÓN GEOGRAFICA</t>
  </si>
  <si>
    <t>METAS FISICAS DEL PROYECTO (ACCIONES PROGRAMADAS Y BENEFICIARIOS PROGRAMADOS)</t>
  </si>
  <si>
    <t>Conse-  cutivo</t>
  </si>
  <si>
    <t>Localidad Y/O Colonia</t>
  </si>
  <si>
    <t>Acción</t>
  </si>
  <si>
    <t>Cantidad</t>
  </si>
  <si>
    <t>Unidad de medida</t>
  </si>
  <si>
    <t>Beneficiarios Hombres</t>
  </si>
  <si>
    <t>Beneficiarios Mujeres</t>
  </si>
  <si>
    <t>Costo Total del Proyecto</t>
  </si>
  <si>
    <t>RED   DE  AGUA   POTABLE Y SANEAMIENTO (SC)</t>
  </si>
  <si>
    <t>COL. LA LOMA</t>
  </si>
  <si>
    <t>REHABILITACIÓN DE RED DE AGUA POTABLE EN LA CALLE REVOLUCION TRAMO CALLE MEXICO-ESC. TELESECUNDARIA TECNICA, COL. LA LOMA</t>
  </si>
  <si>
    <t>ML</t>
  </si>
  <si>
    <t>2</t>
  </si>
  <si>
    <t>HOYA DE CINTORA DE ARRIBA</t>
  </si>
  <si>
    <t>CONSTRUCCIÓN DE TANQUE ELEVADO EN LA LOCALIDAD DE HOYA DE CINTORA DE ARRIBA</t>
  </si>
  <si>
    <t>TANQUE ELEVADO</t>
  </si>
  <si>
    <t>3</t>
  </si>
  <si>
    <t>EL CHICAMITO</t>
  </si>
  <si>
    <t>ELECTRIFICACION Y EQUIPAMIENTO DE POZO EN LA LOCALIDAD DEL CHICAMITO, MPIO. DE VALLE DE Santiago, GTO.</t>
  </si>
  <si>
    <t>EQUIPAMIENTO</t>
  </si>
  <si>
    <t>4</t>
  </si>
  <si>
    <t>VALLE DE SANTIAGO/VARIAS COLONIAS</t>
  </si>
  <si>
    <t>SECTORIZACION Y LÍNEA DE CONDUCCION EN ZONA ZAP PRIMERA ETAPA</t>
  </si>
  <si>
    <t>SECTORIZACION</t>
  </si>
  <si>
    <t>5</t>
  </si>
  <si>
    <t>ZONA CENTRO</t>
  </si>
  <si>
    <t>TELEMETRIAS EN POZO NO. 2, BULEVAR REVOLUCION</t>
  </si>
  <si>
    <t>TELEMETRIA</t>
  </si>
  <si>
    <t>6</t>
  </si>
  <si>
    <t>TELEMETRIAS EN POZO NO. 10 DEMOCRACIA</t>
  </si>
  <si>
    <t>7</t>
  </si>
  <si>
    <t>LOS MARTINEZ</t>
  </si>
  <si>
    <t>PERFORACION DE POZO EN LA LOCALIDAD DE LOS MARTINEZ</t>
  </si>
  <si>
    <t>POZO</t>
  </si>
  <si>
    <t>8</t>
  </si>
  <si>
    <t>COL. FONHAPO</t>
  </si>
  <si>
    <t>TELEMETRIAS EN POZO NO. 12, NIÑOS HEROES</t>
  </si>
  <si>
    <t>9</t>
  </si>
  <si>
    <t>COL. ZAPATA</t>
  </si>
  <si>
    <t>TELEMETRIAS EN POZO NO. 3 SEGURO SOCIAL</t>
  </si>
  <si>
    <t>10</t>
  </si>
  <si>
    <t>RED DE DISTRIBUCION DE AGUA POTABLE EN LA CALLE VASCO DE QUIROGA ENTRE NEZAHUALCOYOTL  Y LAS FLORES</t>
  </si>
  <si>
    <t>11</t>
  </si>
  <si>
    <t>COL. FRANCISCO VILLA</t>
  </si>
  <si>
    <t xml:space="preserve">AMPLIACION DE RED DE DISTRIBUCION DE AGUA POTABLE DE LA CALLE 4 DE MARZO ENTRE CALLE CUAUHTEMOC Y LA PAZ </t>
  </si>
  <si>
    <t>12</t>
  </si>
  <si>
    <t>REHABILITACION DE RED DE AGUA POTABLE EN CALLE INDEPENDENCIA, TRAMO CALLE LA PAZ - CALLE COLON, COL. LA LOMA</t>
  </si>
  <si>
    <t>13</t>
  </si>
  <si>
    <t>REHABILITACION DE RED DE AGUA POTABLE EN CALLE EMILIANO ZAPATA, TRAMO CALLE REVOLUCION - INDEPENDENCIA, COL. LA LOMA</t>
  </si>
  <si>
    <t>14</t>
  </si>
  <si>
    <t>RED DE AGUA POTABLE DE LA CALLE JOSEFA ORTIZ DE DOMINGUEZ TRAMO CALLE COLON - INDEPENDENCIA, COL. LA LOMA</t>
  </si>
  <si>
    <t>15</t>
  </si>
  <si>
    <t>CAHUAGEO</t>
  </si>
  <si>
    <t>PLANTA DE TRATAMIENTO DE AGUAS RESIDUALES EN CAHUAGEO</t>
  </si>
  <si>
    <t>PLANTA</t>
  </si>
  <si>
    <t>16</t>
  </si>
  <si>
    <t>MAGDALENA DE ARACEO</t>
  </si>
  <si>
    <t>PLANTA DE TRATAMIENTO DE AGUAS RESIDUALES EN MAGDALENA DE ARACEO</t>
  </si>
  <si>
    <t>17</t>
  </si>
  <si>
    <t>SAN DIEGO QUIRICEO</t>
  </si>
  <si>
    <t>PERFORACION DE POZO EN SAN DIEGO QUIRICEO</t>
  </si>
  <si>
    <t>18</t>
  </si>
  <si>
    <t>QUIRICEO</t>
  </si>
  <si>
    <t>REHABILITACIÓN DE LA LÍNEA DE AGUA POTABLE EN COLONIA NUEVA DE QUIRICEO, EN LA LOCALIDAD DE QUIRICEO.</t>
  </si>
  <si>
    <t>19</t>
  </si>
  <si>
    <t>SABINO DE SANTA ROSA</t>
  </si>
  <si>
    <t>REHABILITACION DE A LA RED DE AGUA POTABLE EN LA LOCALIDAD DE SABINO DE SANTA ROSA, 1ERA ETAPA.</t>
  </si>
  <si>
    <t>20</t>
  </si>
  <si>
    <t>LÍNEA DE ABASTECIMIENTO, CONDUCCION E INTERCONEXION A MEGA TANQUE, SECTORIZACION AUTOMATIZADA Y CONTROL DE PRESIÓN EN LINEAS EN ZONA IMPULSO DEL MUNICIPIO DE VALLE DE SANTIAGO, GTO.</t>
  </si>
  <si>
    <t>21</t>
  </si>
  <si>
    <t>AMPLIACION DE RED DE DISTRIBUCION DE AGUA POTABLE EN LA CALLE ALLENDE EN LA LOCALIDAD DE LA MAGDALENA</t>
  </si>
  <si>
    <t>22</t>
  </si>
  <si>
    <t>COL. 20 DE NOVIEMBRE</t>
  </si>
  <si>
    <t>AMPLIACION DE RED DE DISTRIBUCION DE AGUA POTABLE EN LA CALLE CARDO TRAMO CARDO DE ABAJO - MAGUEY, COL 20 DE NOVIEMBRE</t>
  </si>
  <si>
    <t>23</t>
  </si>
  <si>
    <t>COLONIA NUEVA DE GUANTES</t>
  </si>
  <si>
    <t>AMPLIACION DE RED DE DISTRIBUCION DE AGUA POTABLE EN LA CALLE PRIVADA JOSEFA ORTIZ DE DOMINGUEZ EN LA LOCALIDAD DE COLONIA NUEVA DE GUANTES</t>
  </si>
  <si>
    <t>24</t>
  </si>
  <si>
    <t>RANCHO SECO DE GUANTES</t>
  </si>
  <si>
    <t>AMPLIACION DE RED DE DISTRIBUCION DE AGUA POTABLE EN LA CALLE FLORES MAGON EN LA LOCALIDAD DE RANCHO SECO DE GUANTES</t>
  </si>
  <si>
    <t>25</t>
  </si>
  <si>
    <t>MOGOTES DE SAN JOSE DE PARANGUEO</t>
  </si>
  <si>
    <t>AMPLIACION DE RED DE DISTRIBUCION DE AGUA POTABLE EN LA CALLE FRANCISCO VILLA, EN LA LOCALIDAD DE MOGOTES DE SAN JOSE PARANGUEO</t>
  </si>
  <si>
    <t>26</t>
  </si>
  <si>
    <t>LA JAULILLA</t>
  </si>
  <si>
    <t>AMPLIACION DE RED DE DISTRIBUCION DE AGUA POTABLE EN LA CALLE HIDALGO NORTE, EN LA LOCALIDAD DE LA JAULILLA</t>
  </si>
  <si>
    <t>27</t>
  </si>
  <si>
    <t>PRESA DE SAN ANDRES</t>
  </si>
  <si>
    <t>AMPLIACION DE RED DE DISTRIBUCION DE AGUA POTABLE EN LA CALLE DEL MONTE Y CALLE LAZARO CARDENAS, EN LA LOCALIDAD DE PRESA DE SAN ANDRES</t>
  </si>
  <si>
    <t>28</t>
  </si>
  <si>
    <t>RANCHO NUEVO DE SAN ANDRES</t>
  </si>
  <si>
    <t>AMPLIACION DE RED DE DISTRIBUCION DE AGUA POTABLE EN LA CALLE  LADERA, EN LA LOCALIDAD DE  RANCHO NUEVO DE SAN ANDRES</t>
  </si>
  <si>
    <t>29</t>
  </si>
  <si>
    <t>COLONIA BENITO JUAREZ</t>
  </si>
  <si>
    <t>AMPLIACION DE RED DE DISTRIBUCION DE AGUA POTABLE EN LA CALLE  REVOLUCION, EN LA LOCALIDAD COL BENITO JUAREZ</t>
  </si>
  <si>
    <t>30</t>
  </si>
  <si>
    <t>CHARCO DE PANTOJA</t>
  </si>
  <si>
    <t>AMPLIACION DE RED DE DISTRIBUCION DE AGUA POTABLE EN LA CALLE PRIVADA 18 DE MARZO, EN LA LOCALIDAD DE CHARCO DE PANTOJA</t>
  </si>
  <si>
    <t>31</t>
  </si>
  <si>
    <t>BUENAVISTA DE PARANGUEO</t>
  </si>
  <si>
    <t>AMPLIACION DE RED DE DISTRIBUCION DE AGUA POTABLE EN LA CALLE LA ESCONDIDA, EN LA LOCALIDAD DE BUENAVISTA DE PARANGUEO</t>
  </si>
  <si>
    <t>32</t>
  </si>
  <si>
    <t>CRUCITAS</t>
  </si>
  <si>
    <t>AMPLIACION DE RED DE DISTRIBUCION DE AGUA POTABLE EN LA CALLE FRANCISCO I MADERO, EN LA LOCALIDAD DE CRUCITAS</t>
  </si>
  <si>
    <t>33</t>
  </si>
  <si>
    <t>LINEA DE CONDUCCION POZO TANQUE EN LA LOCALIDAD DE CHICAMITO</t>
  </si>
  <si>
    <t>34</t>
  </si>
  <si>
    <t>SANABRIA</t>
  </si>
  <si>
    <t>AMPLIACION DE RED DE DISTRIBUCION DE AGUA POTABLE EN LA CALLE SIN NOMBRE, EN LA LOCALIDAD DE SANABRIA</t>
  </si>
  <si>
    <t>35</t>
  </si>
  <si>
    <t>SAN ISIDRO DE MOGOTES</t>
  </si>
  <si>
    <t>AMPLIACION DE RED DE DISTRIBUCION DE AGUA POTABLE EN LA CALLE ZARAGOZA, EN LA LOCALIDAD DE SAN ISIDRO DE MOGOTES</t>
  </si>
  <si>
    <t>36</t>
  </si>
  <si>
    <t>AMPLIACION DE RED DE DISTRIBUCION DE AGUA POTABLE EN LA CALLE ORTEGA, EN LA LOCALIDAD DE SAN ISIDRO DE MOGOTES</t>
  </si>
  <si>
    <t>37</t>
  </si>
  <si>
    <t>MESA DE SAN AGUSTIN</t>
  </si>
  <si>
    <t xml:space="preserve">AMPLIACION DE RED DE DISTRIBUCION DE AGUA POTABLE EN LA CALLE IGNACIO ZARAGOZA, EN LA LOCALIDAD DE MESA DE SAN AGUSTIN </t>
  </si>
  <si>
    <t>38</t>
  </si>
  <si>
    <t>EL MOTIVO</t>
  </si>
  <si>
    <t>AMPLIACION DE RED DE DISTRIBUCION DE AGUA POTABLE EN LA CALLE GUANAJUATO, EN LA LOCALIDAD DE EL MOTIVO</t>
  </si>
  <si>
    <t>39</t>
  </si>
  <si>
    <t>RANCHO DE GUANTES</t>
  </si>
  <si>
    <t>AMPLIACION DE RED DE DISTRIBUCION DE AGUA POTABLE EN LA CALLE FRANCISCO VILLA, EN LA LOCALIDAD DE GUANTES</t>
  </si>
  <si>
    <t>40</t>
  </si>
  <si>
    <t>AMPLIACION LAS ESTACAS (PUERTO APACHE)</t>
  </si>
  <si>
    <t>AMPLIACION DE RED DE DISTRIBUCION DE AGUA POTABLE EN LA CALLE MORELOS, EN LA LOCALIDAD DE LAS ESTACAS</t>
  </si>
  <si>
    <t>41</t>
  </si>
  <si>
    <t>AMPLIACION DE RED DE DISTRIBUCION DE AGUA POTABLE EN LA CALLE ZAPATA, EN LA LOCALIDAD DE LAS ESTACAS</t>
  </si>
  <si>
    <t>42</t>
  </si>
  <si>
    <t>BOTIJA</t>
  </si>
  <si>
    <t>AMPLIACION DE RED DE DISTRIBUCION DE AGUA POTABLE EN LA CALLE ALVARO OBREGON, EN LA LOCALIDAD DE BOTIJA</t>
  </si>
  <si>
    <t>43</t>
  </si>
  <si>
    <t>SAN JOSE DE LA MONTAÑA</t>
  </si>
  <si>
    <t>AMPLIACION DE RED DE DISTRIBUCION DE AGUA POTABLE EN LA CALLE PANORAMICA, EN LA LOCALIDAD DE SAN JOSE DE LA MONTAÑA</t>
  </si>
  <si>
    <t>44</t>
  </si>
  <si>
    <t>LA BARQUILLA</t>
  </si>
  <si>
    <t>AMPLIACION DE RED DE DISTRIBUCION DE AGUA POTABLE EN LA CALLE NARANJO, EN LA LOCALIDAD DE LA BARQUILLA</t>
  </si>
  <si>
    <t>45</t>
  </si>
  <si>
    <t>AMPLIACION DE RED DE DISTRIBUCION DE AGUA POTABLE EN LA CALLE ALLENDE, LOCALIDAD EL CHICAMITO</t>
  </si>
  <si>
    <t>46</t>
  </si>
  <si>
    <t>AMPLIACION DE RED DE DISTRIBUCION DE AGUA POTABLE EN LA CALLE LINDAVISTA, LOCALIDAD EL CHICAMITO</t>
  </si>
  <si>
    <t>47</t>
  </si>
  <si>
    <t>AMPLIACION DE RED DE DISTRIBUCION DE AGUA POTABLE EN LA CALLE MIGUEL HIDALGO, LOCALIDAD CRUCITAS</t>
  </si>
  <si>
    <t>48</t>
  </si>
  <si>
    <t>AMPLIACION DE RED DE DISTRIBUCION DE AGUA POTABLE EN LA CALLE FRANCISCO Y MADERO, LOCALIDAD CRUCITAS</t>
  </si>
  <si>
    <t>49</t>
  </si>
  <si>
    <t>LAS JICAMAS</t>
  </si>
  <si>
    <t>AMPLIACION DE RED DE DISTRIBUCION DE AGUA POTABLE EN CALLE EL PITAHAYO, LOCALIDAD LAS JICAMAS</t>
  </si>
  <si>
    <t>50</t>
  </si>
  <si>
    <t>AMPLIACION DE RED DE DISTRIBUCION DE AGUA POTABLE EN CALLE JUAREZ, LOCALIDAD LAS JICAMAS</t>
  </si>
  <si>
    <t>51</t>
  </si>
  <si>
    <t>AMPLIACION DE RED DE DISTRIBUCION DE AGUA POTABLE EN CALLE MATAMOROS, LOCALIDAD LAS JICAMAS</t>
  </si>
  <si>
    <t>52</t>
  </si>
  <si>
    <t>PLAZA VIEJA</t>
  </si>
  <si>
    <t>AMPLIACION DE RED DE DISTRIBUCION DE AGUA POTABLE, EN LA CALLE BUCARELI, LOCALIDAD EL PLAZA VIEJA</t>
  </si>
  <si>
    <t>53</t>
  </si>
  <si>
    <t>AMPLIACION DE RED DE DISTRIBUCION DE AGUA POTABLE, EN LA CALLE BENITO JUAREZ, LOCALIDAD EL BUENAVISTA DE PARANGUEO</t>
  </si>
  <si>
    <t>54</t>
  </si>
  <si>
    <t>AMPLIACION DE RED DE DISTRIBUCION DE AGUA POTABLE, EN LA CALLE SANTA FE (C. OCAMPO), LOCALIDAD DE MAGDALENA DE ARACEO</t>
  </si>
  <si>
    <t>55</t>
  </si>
  <si>
    <t>AMPLIACION DE RED DE DISTRIBUCION DE AGUA POTABLE, EN LA CALLE MATAMOROS Y CORREGIDORA, LOCALIDAD DE MAGDALENA DE ARACEO</t>
  </si>
  <si>
    <t>56</t>
  </si>
  <si>
    <t>AMPLIACION DE RED DE DISTRIBUCION DE AGUA POTABLE, EN LA CALLE ALAMO, TRAMO: ESQ. DEL TEMPLO - C. GERVACIO MENDOZA , LOCALIDAD DE MAGDALENA DE ARACEO</t>
  </si>
  <si>
    <t>57</t>
  </si>
  <si>
    <t>TINAJA DE GARCIA</t>
  </si>
  <si>
    <t>AMPLIACION DE RED DE DISTRIBUCION DE AGUA POTABLE EN LA CALLE PRINCIPAL, EN LA LOCALIDAD DE TINAJA DE GARCIA</t>
  </si>
  <si>
    <t>SUBTOTAL  DE AGUA POTABLE Y SANEAMIENTO (SC)</t>
  </si>
  <si>
    <t>RED DE DRENAJE, SANEAMIENTO Y LETRINAS (SD)</t>
  </si>
  <si>
    <t>58</t>
  </si>
  <si>
    <t>REHABILITACIÓN DE RED DE DRENAJE SANITARIO EN LA CALLE REVOLUCION TRAMO CALLE MEXICO-ESC. TELESECUNDARIA TECNICA, COL. LA LOMA</t>
  </si>
  <si>
    <t>59</t>
  </si>
  <si>
    <t>NORIA DE MOSQUEDA</t>
  </si>
  <si>
    <t>PLANTA DE TRATAMIENTO DE AGUAS RESIDUALES PARA LAS LOCALIDADES DE NORIA DE MOSQUEDA Y SANTA BARBARA</t>
  </si>
  <si>
    <t>60</t>
  </si>
  <si>
    <t>AMPLIACION DE RED DE DRENAJE SANITARIO DE LA CALLE VASCO DE QUIROGA ENTRE NEZAHUALCOYOTL  Y LAS FLORES</t>
  </si>
  <si>
    <t>61</t>
  </si>
  <si>
    <t>AMPLIACION DE RED DE DRENAJE DE LA CALLE 4 DE MARZO ENTRE CALLE CUAUHTEMOC  Y LA PAZ</t>
  </si>
  <si>
    <t>62</t>
  </si>
  <si>
    <t>AMPLIACION DE RED DE DRENAJE SANITARIO EN CALLE INDEPENDENCIA, TRAMO CALLE LA PAZ - CALLE COLON, COL. LA LOMA</t>
  </si>
  <si>
    <t>63</t>
  </si>
  <si>
    <t>AMPLIACION DE RED DE DRENAJE EN CALLE EMILIANO ZAPATA, TRAMO CALLE REVOLUCION - INDEPENDENCIA, COL. LA LOMA</t>
  </si>
  <si>
    <t>64</t>
  </si>
  <si>
    <t>AMPLIACION DE RED DE DRENAJE DE LA CALLE JOSEFA ORTIZ DE DOMINGUEZ TRAMO CALLE COLON - INDEPENDENCIA, COL. LA LOMA</t>
  </si>
  <si>
    <t>65</t>
  </si>
  <si>
    <t xml:space="preserve">AMPLIACION DE RED DE DRENAJE SANITARIO EN LAS CALLES RODOLFO FIERRO, MAUEL CHAO Y  NARANJO </t>
  </si>
  <si>
    <t>66</t>
  </si>
  <si>
    <t>CONSTRUCCIÓN DE RED DE DRENAJE PLUVIAL EN LA CALLE REVOLUCION TRAMO CALLE MEXICO-ESC. TELESECUNDARIA TECNICA, COL. LA LOMA</t>
  </si>
  <si>
    <t>67</t>
  </si>
  <si>
    <t>CONSTRUCCIÓN DE RED DE DRENAJE EN LA CALLE ZAPATA, DE LA LOCALIDAD DE LAS JICAMAS EN EL MUNICIPIO DE VALLE DE SANTIAGO, GTO.</t>
  </si>
  <si>
    <t>68</t>
  </si>
  <si>
    <t>CONSTRUCCIÓN DE RED DE DRENAJE EN LA CALLE JUAREZ, DE LA LOCALIDAD DE LAS JICAMAS EN EL MUNICIPIO DE VALLE DE SANTIAGO, GTO.</t>
  </si>
  <si>
    <t>69</t>
  </si>
  <si>
    <t>CONSTRUCCIÓN DE RED DE DRENAJE EN LA CALLE ZARAGOZA, DE LA LOCALIDAD DE LAS JICAMAS EN EL MUNICIPIO DE VALLE DE SANTIAGO, GTO.</t>
  </si>
  <si>
    <t>70</t>
  </si>
  <si>
    <t>COL. LUIS DONALDO COLOSIO</t>
  </si>
  <si>
    <t>CONSTRUCCIÓN DE RED DE DRENAJE EN LA CALLE 2 DE FEBRERO EN LA COL LUIS DONALDO COLOSIO ,MUNICIPIO DE VALLE DE SANTIAGO, GTO.</t>
  </si>
  <si>
    <t>71</t>
  </si>
  <si>
    <t>AMPLIACION DE RED DE DRENAJE SANITARIO EN LA CALLE HIDALGO,  EN LA LOCALIDAD DE LA MAGDALENA</t>
  </si>
  <si>
    <t>72</t>
  </si>
  <si>
    <t>AMPLIACION DE RED DE DRENAJE SANITARIO EN LA CALLE BERNAL DIAZ,  EN LA LOCALIDAD DE LA MAGDALENA</t>
  </si>
  <si>
    <t>73</t>
  </si>
  <si>
    <t>AMPLIACION DE RED DE DRENAJE SANITARIO EN LA CALLE ARGENTINA,  EN LA LOCALIDAD DE LA MAGDALENA</t>
  </si>
  <si>
    <t>74</t>
  </si>
  <si>
    <t>AMPLIACION DE RED DE DRENAJE SANITARIO EN LA CALLE GERVACIO MENDOZA,  EN LA LOCALIDAD DE LA MAGDALENA</t>
  </si>
  <si>
    <t>75</t>
  </si>
  <si>
    <t>EL TAMBOR</t>
  </si>
  <si>
    <t>AMPLIACION DE RED DE DRENAJE SANITARIO EN LA CALLE DEL KINDER,  EN LA LOCALIDAD DE EL TAMBOR</t>
  </si>
  <si>
    <t>76</t>
  </si>
  <si>
    <t>AMPLIACION DE RED DE DRENAJE SANITARIO EN LA CALLE LAZARO CARDENAS,  EN LA LOCALIDAD DE QUIRICEO</t>
  </si>
  <si>
    <t>77</t>
  </si>
  <si>
    <t>LAS RAICES</t>
  </si>
  <si>
    <t>AMPLIACION DE RED DE DRENAJE SANITARIO EN LA CALLE 5 DE MAYO,  EN LA LOCALIDAD DE LAS RAICES</t>
  </si>
  <si>
    <t>78</t>
  </si>
  <si>
    <t>AMPLIACION DE RED DE DRENAJE SANITARIO EN LA CALLE OBREGON,  EN LA LOCALIDAD DE TINAJA DE GARCIA</t>
  </si>
  <si>
    <t>79</t>
  </si>
  <si>
    <t>SALITRE DE AGUILARES</t>
  </si>
  <si>
    <t>AMPLIACION DE RED DE DRENAJE SANITARIO EN LA CALLE LAZARO CARDENAS,  EN LA LOCALIDAD DE  SALITRE DE AGUILARES</t>
  </si>
  <si>
    <t>80</t>
  </si>
  <si>
    <t>CONSTRUCCIÓN DE RED DE DRENAJE SANITARIO EN LA CALLE CARDO, TRAMO MAGUEY Y DURANGO, COL. 20 DE NOVIEMBRE</t>
  </si>
  <si>
    <t>81</t>
  </si>
  <si>
    <t>CONSTRUCCIÓN DE RED DE DRENAJE SANITARIO EN LA CALLE MAGUEY, TRAMO CARDO Y DURANGO, COL. 20 DE NOVIEMBRE</t>
  </si>
  <si>
    <t>82</t>
  </si>
  <si>
    <t>COL. LAGUNILLA DE MALPAIS</t>
  </si>
  <si>
    <t>CONSTRUCCIÓN DE RED DE DRENAJE SANITARIO EN LA CALLE SOLIDARIDAD, TRAMO JUSTO SIERRA A 12 DE DICIEMBRE, COL. LAGUNILLA DE MALPAIS</t>
  </si>
  <si>
    <t>83</t>
  </si>
  <si>
    <t>CONSTRUCCIÓN DE RED DE DRENAJE SANITARIO EN LA C. ALAMO, TRAMO: ESQ. DEL TEMPLO - C. GERVACIO MENDOZA, EN LA LOCALIDAD DE LA MAGDALENA DE ARACEO</t>
  </si>
  <si>
    <t>84</t>
  </si>
  <si>
    <t>CONSTRUCCIÓN DE RED DE DRENAJE SANITARIO EN LA C. MATAMOROS Y CORREGIDORA, EN LA LOCALIDAD DE LA MAGDALENA DE ARACEO</t>
  </si>
  <si>
    <t>85</t>
  </si>
  <si>
    <t>CONSTRUCCIÓN DE RED DE DRENAJE SANITARIO EN LA C. SANTA FE (C. OCAMPO), EN LA LOCALIDAD DE LA MAGDALENA DE ARACEO</t>
  </si>
  <si>
    <t>86</t>
  </si>
  <si>
    <t>COL. DEL PRADO</t>
  </si>
  <si>
    <t>CONSTRUCCIÓN DE RED DE DRENAJE SANITARIO EN LAS CALLES TULIPANES Y CLAVELES,  COL DEL PRADO</t>
  </si>
  <si>
    <t>87</t>
  </si>
  <si>
    <t>CONSTRUCCIÓN DE RED DE DRENAJE SANITARIO, EN LA CALLE 5 DE MAYO, LOCALIDAD DE BUENAVISTA DE PARANGUEO</t>
  </si>
  <si>
    <t>88</t>
  </si>
  <si>
    <t>SAN ANTONIO DE MOGOTES</t>
  </si>
  <si>
    <t>CONSTRUCCIÓN DE RED DE DRENAJE SANITARIO EN LA CALLE LUNA, LOCALIDAD COLONIA NUEVA DE SAN ANTONIO DE MOGOTES</t>
  </si>
  <si>
    <t>89</t>
  </si>
  <si>
    <t>SAN IGNACIO DE SAN JOSE DE PARANGUEO</t>
  </si>
  <si>
    <t>CONSTRUCCIÓN DE RED DE DRENAJE SANITARIO EN LA CALLE José ALFREDO, LOCALIDAD SAN IGNACIO DE SAN José DE PARANGUEO (COLONIA PRIMAVERA)</t>
  </si>
  <si>
    <t>90</t>
  </si>
  <si>
    <t>CONSTRUCCIÓN DE RED DE DRENAJE SANITARIO EN LA CALLE 5 DE MAYO, LOCALIDAD SAN IGNACIO DE SAN José DE PARANGUEO (COLONIA PRIMAVERA)</t>
  </si>
  <si>
    <t>91</t>
  </si>
  <si>
    <t>CONSTRUCCIÓN DE RED DE DRENAJE SANITARIO EN LA CALLE LAS TORRES, LOCALIDAD SAN IGNACIO DE SAN José DE PARANGUEO (COLONIA PRIMAVERA)</t>
  </si>
  <si>
    <t>92</t>
  </si>
  <si>
    <t>CONSTRUCCIÓN DE RED DE DRENAJE SANITARIO EN LA CALLE PROLONGACION AVENIDA DEL TRABAJO, LOCALIDAD BUENA VISTA DE PARANGUEO</t>
  </si>
  <si>
    <t>93</t>
  </si>
  <si>
    <t>CONSTRUCCIÓN DE RED DE DRENAJE SANITARIO EN LA CALLE CARRANZA, LOCALIDAD BUENA VISTA DE PARANGUEO</t>
  </si>
  <si>
    <t>94</t>
  </si>
  <si>
    <t>SANTA ANA</t>
  </si>
  <si>
    <t>AMPLIACION DE RED DE DRENAJE SANITARIO EN LA CALLE FRANCISCO VILLA EN LA LOCALIDAD DE SANTA ANA, PRIMERA ETAPA</t>
  </si>
  <si>
    <t>SUBTOTAL  DE RED DE DRENAJE, SANEAMIENTO Y LETRINAS (SD)</t>
  </si>
  <si>
    <t>RED DE ELECTRIFICACION Y ALUMBRADO (SG)</t>
  </si>
  <si>
    <t>95</t>
  </si>
  <si>
    <t>ELECTRIFICACION DE EN ALTA, MEDIA Y BAJA TENSION EN LA CALLE REVOLUCION TRAMO CALLE MEXICO-ESC. TELESECUNDARIA TECNICA, COL. LA LOMA</t>
  </si>
  <si>
    <t>96</t>
  </si>
  <si>
    <t>AMPLIACION DE RED DE ENERGIA ELÉCTRICA DE LA CALLE CUAHUTEMOC, PRIMERA ETAPA, COL. LA LOMA</t>
  </si>
  <si>
    <t>97</t>
  </si>
  <si>
    <t>AMPLIACION DE RED DE ENERGIA ELÉCTRICA EN LA CALLE OBREGON Y VASCO DE QUIROGA COL. LA LOMA</t>
  </si>
  <si>
    <t>98</t>
  </si>
  <si>
    <t>RINCON DE PARANGUEO</t>
  </si>
  <si>
    <t>AMPLIACION DE RED DE DISTRIBUCION ELECTRICA EN LA CALLE EL PUERTECITO,   LOCALIDAD DE RINCON DE PARANGUEO</t>
  </si>
  <si>
    <t>99</t>
  </si>
  <si>
    <t>LA ISLA</t>
  </si>
  <si>
    <t>AMPLIACION DE RED DE DISTRIBUCION ELECTRICA EN LA CALLE PRIVADA MORELOS,  EN LA LOCALIDAD DE LA ISLA</t>
  </si>
  <si>
    <t>100</t>
  </si>
  <si>
    <t>AMPLIACION DE RED DE DISTRIBUCION ELECTRICA EN LA CALLE RUMBO AL PANTEON,  EN LA LOCALIDAD DE SAN ANTONIO DE MOGOTES</t>
  </si>
  <si>
    <t>101</t>
  </si>
  <si>
    <t>LA COMPAÑÍA</t>
  </si>
  <si>
    <t>AMPLIACION DE RED DE DISTRIBUCION ELECTRICA EN LA CALLE ESTRELLA,  EN LA LOCALIDAD DE LA COMPAÑÍA</t>
  </si>
  <si>
    <t>102</t>
  </si>
  <si>
    <t>AMPLIACION DE RED DE DISTRIBUCION ELECTRICA EN LA GUERRERO,  EN LA LOCALIDAD DE SAN IGNACIO DE SAN JOSE PARANGUEO</t>
  </si>
  <si>
    <t>103</t>
  </si>
  <si>
    <t>GUARAPO</t>
  </si>
  <si>
    <t>AMPLIACION DE RED DE DISTRIBUCION ELECTRICA EN LA CALLE OLIVO LAS ROSAS,  EN LA LOCALIDAD DE GUARAPO</t>
  </si>
  <si>
    <t>104</t>
  </si>
  <si>
    <t>PUERTA DE ANDARACUA</t>
  </si>
  <si>
    <t>AMPLIACION DE RED DE DISTRIBUCION ELECTRICA EN LA CALLE PRIVADA MORELOS,  EN LA LOCALIDAD DE PUERTA DE ANDARACUA</t>
  </si>
  <si>
    <t>105</t>
  </si>
  <si>
    <t>SAN FELIPE QUIRICEO</t>
  </si>
  <si>
    <t>AMPLIACION DE RED DE DISTRIBUCION ELECTRICA EN LA CALLE MIGUEL HIDALGO,  EN LA LOCALIDAD DE SAN FELIPE QUIRICEO</t>
  </si>
  <si>
    <t>106</t>
  </si>
  <si>
    <t>LAGUNILLA DE MOGOTES</t>
  </si>
  <si>
    <t>AMPLIACION DE RED DE DISTRIBUCION ELECTRICA EN LA CALLE CAMINO REAL,  EN LA LOCALIDAD DE LAGUNILLA DE MOGOTES</t>
  </si>
  <si>
    <t>107</t>
  </si>
  <si>
    <t>RANCHOS UNIDOS</t>
  </si>
  <si>
    <t>AMPLIACION DE RED ELÉCTRICA EN CALLE VENUSTIANO CARRANZA, LOCALIDAD RANCHOS UNIDOS</t>
  </si>
  <si>
    <t>108</t>
  </si>
  <si>
    <t>AMPLIACION DE RED ELÉCTRICA EN CALLE PRIVADA LA LOMA, LOCALIDAD RANCHOS UNIDOS</t>
  </si>
  <si>
    <t>109</t>
  </si>
  <si>
    <t>AMPLIACION DE RED ELÉCTRICA EN CALLE AVENIDA DEL TRABAJO, LOCALIDAD HOYA DE CINTORA DE ARRIBA</t>
  </si>
  <si>
    <t>110</t>
  </si>
  <si>
    <t>AMPLIACION DE LÍNEA DE DISTRIBUION ELÉCTRICA EN CALLE PRIVADA REVOLUCION, SEUNDA ETAPA, LOCALIDAD SAN IGNACIO DE SAN José DE PARANGUEO</t>
  </si>
  <si>
    <t>111</t>
  </si>
  <si>
    <t>AMPLIACION DE LÍNEA DE DISTRIBUION ELÉCTRICA EN CALLE 5 DE MAYO, LOCALIDAD BUENA VISTA DE PARANGUEO</t>
  </si>
  <si>
    <t>112</t>
  </si>
  <si>
    <t>AMPLIACION DE LÍNEA DE DISTRIBUION ELÉCTRICA EN CALLE BENITO JUAREZ, LOCALIDAD BUENA VISTA DE PARANGUEO</t>
  </si>
  <si>
    <t>113</t>
  </si>
  <si>
    <t>COL. SANTIAGO UCOC</t>
  </si>
  <si>
    <t xml:space="preserve">AMPLIACION DE RED DE DISTRIBUCION ELÉCTRICA EN LA CALLE DEL LAS PALMAS, TRAMO DONDE TERMINA EL BULEVAR HASTA FINAL DE CALLE, COL. SANTIAGO UCOC </t>
  </si>
  <si>
    <t>114</t>
  </si>
  <si>
    <t>AMPLIACION DE RED DE DISTRIBUCION ELÉCTRICA EN LAS CALLES GUANAJUATO, QUERETARO (TRAMO 1) Y JALISCO EN LA COLONIA SANTIAGO UCOC</t>
  </si>
  <si>
    <t>115</t>
  </si>
  <si>
    <t>SAN JERONIMO DE ARACEO</t>
  </si>
  <si>
    <t>AMPLIACION DE RED DE DISTRIBUCION DE ENERGIA ELÉCTRICA PARA BENEFICIAR A LAS CALLES BENITO Juárez, JOSEFA ORTIZ, PINO SUAREZ, SEGUNDA SECCION, PROL. ZAPATA SEGUNDA SECCION, LAZARO CARDENAS SEGUNDA SECCION, ZARAGOZA SEGUNDA SECCION, EMILIANO ZAPATA SEGUNDA SECCION Y VENUSTIANO CARRANZA DE LA LOCALIDAD DE SAN JERONIMO DE ARACEO DEL MUNICIPIO DE VALLE DE SANTIAGO, GTO.</t>
  </si>
  <si>
    <t>SUBTOTAL RED DE ELECTRIFICACION Y ALUMBRADO (SG)</t>
  </si>
  <si>
    <t>URBANIZACIONES    (COMPLEMENTARIOS) (SE)</t>
  </si>
  <si>
    <t>116</t>
  </si>
  <si>
    <t>PAVIMENTACION DE LA AV. PROLONGACION ARTEAGA NORTE, EN EL MUNICIPIO DE VALLE DE SANTIAGO, GTO.</t>
  </si>
  <si>
    <t>117</t>
  </si>
  <si>
    <t>PAVIMENTACION INTEGRAL DE LA CALLE BENITO GONZALEZ, TRAMO LUIS ORTEGA - HEROICO COLEGIO MILITAR,COL MIRAVALLE, MAS CALLE VIADUCTO, TRAMO HEROICO COLEGIO MILITAR - LIBERTAD,COL. ZAPATA MAS CALLE ABASOLO, TRAMO LIBERTAD A CALLE PRIMERO DE MAYO,COL. LINDAVISTA MAS CALLE PROLONACION ABASOLO, TRAMO PRIMERO DE MAYO A CANAL PRIMER PADRON,FRACCIONAMIENTO JARRON AZUL EN EL MUNICIPIO DE VALLE DE Santiago, GTO. (PRIMERA ETAPA)</t>
  </si>
  <si>
    <t>118</t>
  </si>
  <si>
    <t>URBANIZACION DE LA CALLE REVOLUCION, PRIMERA ETAPA. TRAMO CALLE MEXICO-ESC. TELESECUNDARIA TECNICA, COL. LA LOMA</t>
  </si>
  <si>
    <t>119</t>
  </si>
  <si>
    <t>VALLE DE SANTIAGO/MUNICIPAL</t>
  </si>
  <si>
    <t>ASFALTADO Y BACHEO</t>
  </si>
  <si>
    <t>120</t>
  </si>
  <si>
    <t>APORTACION PARA ASFALTADO (REENVOLSABLE)</t>
  </si>
  <si>
    <t>APORTACION</t>
  </si>
  <si>
    <t>121</t>
  </si>
  <si>
    <t>REPARACION DE PAVIMENTO EN EXCAVACIONES E IRREGULARIDADES CON CONCRETO HIDRAULICO EN VIALIDADES DE LA ZONA URBANA A</t>
  </si>
  <si>
    <t>122</t>
  </si>
  <si>
    <t>REPARACION DE PAVIMENTO EN EXCAVACIONES E IRREGULARIDADES CON CONCRETO HIDRAULICO EN VIALIDADES DE LA ZONA URBANA B</t>
  </si>
  <si>
    <t>123</t>
  </si>
  <si>
    <t xml:space="preserve">PAVIMENTACIÓN DE LA CALLE LAZARO CARDENAS  TRAMO CALLE INDEPENDENCIA  A CALLE COLON </t>
  </si>
  <si>
    <t>124</t>
  </si>
  <si>
    <t>PAVIMENTACIÓN DE LA CALLE VASCO DE QUIROGA ENTRE NEZAHUALCOYOTL Y OBREGON</t>
  </si>
  <si>
    <t>125</t>
  </si>
  <si>
    <t xml:space="preserve">PAVIMENTACIÓN DE LA CALLE 4 DE MARZO ENTRE CALLE CUAUHTEMOC Y LA PAZ </t>
  </si>
  <si>
    <t>126</t>
  </si>
  <si>
    <t>PAVIMENTACION DE LA CALLE INDEPENDENCIA, TRAMO CALLE LA PAZ - CALLE COLON, COL. LA LOMA</t>
  </si>
  <si>
    <t>127</t>
  </si>
  <si>
    <t>PAVIMENTACION DE LA CALLE JUAN ESCUTIA, TRAMO CALLE CUAHUTEMOC - INDEPENDENCIA, COL. LA LOMA</t>
  </si>
  <si>
    <t>128</t>
  </si>
  <si>
    <t>PAVIMENTACION DE LA CALLE VICTOR RAMIREZ GODOY, TRAMO CALLE 4 DE MARZO - CUAHUTEMOC, COL. LA LOMA</t>
  </si>
  <si>
    <t>129</t>
  </si>
  <si>
    <t>PAVIMENTACION DE LA CALLE JOSEFA ORTIZ DE DOMINGUEZ TRAMO CALLE COLON - INDEPENDENCIA, COL. LA LOMA</t>
  </si>
  <si>
    <t>130</t>
  </si>
  <si>
    <t>RANCHO VIEJO DE TORRES</t>
  </si>
  <si>
    <t>CONSTRUCCIÓN DE EMPEDRADO CON HUELLA DE CONCRETO EN LA CALLE JUSTO SIERRA, SEGUNDA ETAPA, LOCALIDAD DE RANCHO VIEJO DE TORRES</t>
  </si>
  <si>
    <t>131</t>
  </si>
  <si>
    <t>PAVIMENTACION DE LA CALLE SANTA FE, TRAMO CARRETERA - UMAPS, LOCALIDAD DE MAGDALENA DE ARACEO</t>
  </si>
  <si>
    <t>CAMINOS RURALES (UB)</t>
  </si>
  <si>
    <t>132</t>
  </si>
  <si>
    <t>CONSERVACION PERIODICA DEL CAMINO VALLE DE SANTIAGO - LA GACHUPINA - EL PITAHAYO, MUNICIPIO DE VALLE DE Santiago, GTO.</t>
  </si>
  <si>
    <t>133</t>
  </si>
  <si>
    <t>REHABILITACIÓN DEL CAMINO DE ACCESO A PUERTA DE ANDARACUA (EMPEDRADO EMBOQUILLADO CON CEMENTO Y HUELLA DE CONCRETO), PRIMERA ETAPA</t>
  </si>
  <si>
    <t>134</t>
  </si>
  <si>
    <t>CONSTRUCCIÓN DE CAMINO JICAMAS-MARTINEZ</t>
  </si>
  <si>
    <t>135</t>
  </si>
  <si>
    <t>CONSTRUCCIÓN DE CAMINO CERRO BLANCO - LAGUNILLA DE MOGOTES</t>
  </si>
  <si>
    <t>136</t>
  </si>
  <si>
    <t>CONSTRUCCIÓN DE CARRILES DE ACELERACION Y DESACELERACION EN LA MAGDALENA DE ARACEO</t>
  </si>
  <si>
    <t>DEPORTES (SL)</t>
  </si>
  <si>
    <t>137</t>
  </si>
  <si>
    <t>COL. MIRAVALLE</t>
  </si>
  <si>
    <t>CONSTRUCCIÓN DE GIMNASIO AL AIRE LIBRE EN UNIDAD DEPORTIVA</t>
  </si>
  <si>
    <t>GIMNASIO</t>
  </si>
  <si>
    <t>138</t>
  </si>
  <si>
    <t>REHABILITACION DE LA ALBERCA Y CHAPOTEADERO DE LA DEPORTIVA. PRIMERA ETAPA</t>
  </si>
  <si>
    <t>ALBERCA</t>
  </si>
  <si>
    <t>139</t>
  </si>
  <si>
    <t>COL. SOLIDARIDAD</t>
  </si>
  <si>
    <t>CONSTRUCCIÓN DE EDIFICIO DE USOS MULTIPLES EN CONJUNTO DEPORTIVO SOLIDARIDAD</t>
  </si>
  <si>
    <t>OBRA</t>
  </si>
  <si>
    <t>140</t>
  </si>
  <si>
    <t>CONSTRUCCIÓN DE CANCHA DE FUTBOL 7 EN CONJUNTO DEPORTIVO SOLIDARIDAD</t>
  </si>
  <si>
    <t>CANCHA</t>
  </si>
  <si>
    <t>141</t>
  </si>
  <si>
    <t>CONSTRUCCIÓN DE TROTA PISTA DE PASTO SINTETICO EN CONJUNTO DEPORTIVO SOLIDARIDAD</t>
  </si>
  <si>
    <t>PISTA</t>
  </si>
  <si>
    <t>142</t>
  </si>
  <si>
    <t>CONSTRUCCIÓN DE GRADA DE ACERO EN CONJUNTO DEPORTIVO SOLIDARIDAD</t>
  </si>
  <si>
    <t>143</t>
  </si>
  <si>
    <t>CONSTRUCCIÓN DE ÁREA DE PALAPAS EN CONJUNTO DEPORTIVO SOLIDARIDAD</t>
  </si>
  <si>
    <t>144</t>
  </si>
  <si>
    <t>CONSTRUCCIÓN DE ÁREA DE JUEGOS INFANTILES EN CONJUNTO DEPORTIVO SOLIDARIDAD</t>
  </si>
  <si>
    <t>JUEGOS</t>
  </si>
  <si>
    <t>145</t>
  </si>
  <si>
    <t>CONSTRUCCIÓN DE GIMNASIO AL AIRE LIBRE EN CONJUNTO DEPORTIVO SOLIDARIDAD</t>
  </si>
  <si>
    <t>146</t>
  </si>
  <si>
    <t>REHABILITACIÓN DE MALLA CICLONICA EN CONJUNTO DEPORTIVO SOLIDARIDAD</t>
  </si>
  <si>
    <t>147</t>
  </si>
  <si>
    <t>CONSTRUCCION DE CANCHA DE USOS MULTIPLES EN EL CECYTEG</t>
  </si>
  <si>
    <t>148</t>
  </si>
  <si>
    <t>CONSTRUCCIÓN DE GIMNASIO AL AIRE LIBRE EN ALAMEDA</t>
  </si>
  <si>
    <t>SUBTOTAL DE DEPORTES (SL)</t>
  </si>
  <si>
    <t>ESPACIOS PÚBLICOS E IMAGEN URBANA (5D)</t>
  </si>
  <si>
    <t>149</t>
  </si>
  <si>
    <t>MEJORAMIENTO DE ESPACIOS PÚBLICOS EN LA CALLE REVOLUCION TRAMO CALLE MEXICO-ESC. TELESECUNDARIA TECNICA, COL. LA LOMA</t>
  </si>
  <si>
    <t>150</t>
  </si>
  <si>
    <t>CONSTRUCCIÓN DE PARQUE LINEAL EN LA CALLE NETZAHUALCOYOTL, TRAMO TENOCHTITLAN-NICOLAS BRAVO 2da. ETAPA</t>
  </si>
  <si>
    <t>151</t>
  </si>
  <si>
    <t>CONSTRUCCIÓN DE INFRAESTRUCTURA SUBTERRANEA PARA SERVICIO DE TELEFONIA EN CALLE CARRANZA, TRAMO MENA - OBREGON, ZONA CENTRO, DE VALLE DE SANTIAGO, GTO.</t>
  </si>
  <si>
    <t>SUBTOTAL DE ESPACIOS PUBLICOS E IMAGEN URBANA (5D)</t>
  </si>
  <si>
    <t>EDIFICIOS PÚBLICOS Y ADMINISTRATIVOS (EG)</t>
  </si>
  <si>
    <t>152</t>
  </si>
  <si>
    <t>AMPLIACION Y ADECUACIÓN DE ESPACIOS DEL DIF MUNICIPAL, PARA LA OPERACIÓN DE LOS PROGRAMAS DE INCLUSION A LA VIDA (PRIMERA ETAPA)</t>
  </si>
  <si>
    <t>153</t>
  </si>
  <si>
    <t>SAN FRANCISCO CHIHUINDO</t>
  </si>
  <si>
    <t>REHABILITACIÓN Y AMPLIACION DE LA CAPILLA EN SAN FRANCISCO CHIHUINDO</t>
  </si>
  <si>
    <t>154</t>
  </si>
  <si>
    <t>COL. LINDAVISTA</t>
  </si>
  <si>
    <t>TECHO DE LA PARROQUIA SANTUARIO DE GUADALUPE</t>
  </si>
  <si>
    <t>155</t>
  </si>
  <si>
    <t>CONSTRUCCIÓN DE ALTAR DE NUESTRA SEÑORA DE LA ASUNCION</t>
  </si>
  <si>
    <t>156</t>
  </si>
  <si>
    <t>REMODELACION INTERIOR DE LA IGLESIA DE GUARAPO</t>
  </si>
  <si>
    <t>157</t>
  </si>
  <si>
    <t>SANTA CATARINA</t>
  </si>
  <si>
    <t>MATERIAL DE CONSTRUCCIÓN, IMPERMEABILIZACION Y RESTAURACION DE LAS PUERTAS PRINCIPALES DE MADERA EN EL TEMPLO DE SANTA CATARINA</t>
  </si>
  <si>
    <t>SUBTOTAL DE EDIFICIOS PÚBLICOS Y ADMINISTRATIVOS (EG)</t>
  </si>
  <si>
    <t>MEJORAMIENTO DE ESPACIOS EDUCATIVOS</t>
  </si>
  <si>
    <t>158</t>
  </si>
  <si>
    <t>CONSTRUCCIÓN DE COMEDOR COMUNITARIO EN ESCUELA 21 DE MARZO, COL. LA LOMA</t>
  </si>
  <si>
    <t>159</t>
  </si>
  <si>
    <t>TECHUMBRE DE ESCUELA PRIMARIA NIÑOS HEROES, ZONA CENTRO</t>
  </si>
  <si>
    <t>160</t>
  </si>
  <si>
    <t>CONSTRUCCIÓN DE CASETA DE VIGILANCIA EN CECYTEG</t>
  </si>
  <si>
    <t>SUBTOTAL DE MEJORAMIENTO DE ESPACIOS EDUCACTIVOS</t>
  </si>
  <si>
    <t>PROGRAMAS SOCIALES DE VIVIENDA (SH)</t>
  </si>
  <si>
    <t>161</t>
  </si>
  <si>
    <t>CALENTADORES SOLARES</t>
  </si>
  <si>
    <t>PERSONAS</t>
  </si>
  <si>
    <t>162</t>
  </si>
  <si>
    <t>CELDAS FOTOVOLTAICAS</t>
  </si>
  <si>
    <t>163</t>
  </si>
  <si>
    <t>ESTUFAS ECOLOGICAS</t>
  </si>
  <si>
    <t>164</t>
  </si>
  <si>
    <t>BIODIGESTORES PARA PRODUCCION DE GAS LP EN VIVIENDA</t>
  </si>
  <si>
    <t>SUBTOTAL DE PROGRAMAS SOCIALES DE VIVIENDA (SH)</t>
  </si>
  <si>
    <t>PROGRAMAS UNIDADES MEDICAS RURALES (SP)</t>
  </si>
  <si>
    <t>165</t>
  </si>
  <si>
    <t>CONSTRUCCIÓN DE UNIDAD MEDICA DE ATENCION PRIORITARIA A LA SALUD (UMAPS)</t>
  </si>
  <si>
    <t>SUBTOTAL DE UNIDADES MEDICAS (SP)</t>
  </si>
  <si>
    <t xml:space="preserve">INDIRECTOS (ESTUDIOS Y PROYECTOS)(EP) </t>
  </si>
  <si>
    <t>166</t>
  </si>
  <si>
    <t>PROYECTO DE PAVIMENTACION DE LA CALLE ARTEAGA NORTE</t>
  </si>
  <si>
    <t>PROYECTO</t>
  </si>
  <si>
    <t>167</t>
  </si>
  <si>
    <t>PROYECTO GLORIETA SALIDA A SALAMANCA</t>
  </si>
  <si>
    <t>168</t>
  </si>
  <si>
    <t>PROYECTO CALLE PINO SUAREZ</t>
  </si>
  <si>
    <t>169</t>
  </si>
  <si>
    <t>PROYECTO DE IMAGEN URBANA "PINTA TU ENTORNO"</t>
  </si>
  <si>
    <t>170</t>
  </si>
  <si>
    <t>PROYECTO DE CAMINO JICAMAS - EL PILAR</t>
  </si>
  <si>
    <t>171</t>
  </si>
  <si>
    <t>PROYECTO DE CALLE GUANAJUATO, COL. 20 DE NOVIEMBRE</t>
  </si>
  <si>
    <t>172</t>
  </si>
  <si>
    <t>PROYECTO CAMINO  VALLE DE SANTIAGO - LA GACHUPINA - EL PITAHAYO, MUNICIPIO DE VALLE DE Santiago, GTO.</t>
  </si>
  <si>
    <t>173</t>
  </si>
  <si>
    <t>PROYECTO PLANTA DE TRATAMIENTO DE NORIA DE MOSQUEDA</t>
  </si>
  <si>
    <t>174</t>
  </si>
  <si>
    <t>PROYECTO DE PAVIMENTACION DE CALLE ABASOLO, TRAMO LIBERTAD - PRIMERO DE MAYO, MAS CALLE PROLONACION ABASOLO, TRAMO PRIMERO DE MAYO - CANAL PRIMER PADRON</t>
  </si>
  <si>
    <t>175</t>
  </si>
  <si>
    <t>PROYECTO DE AMPLIACION DE DRENAJE SANITARIO EN LA CALLE BERNAL DIAZ, EN LA LOCALIDAD DE LA MAGDALENA DE ARACEO</t>
  </si>
  <si>
    <t>176</t>
  </si>
  <si>
    <t>PROYECTO DE AMPLIACION DE DRENAJE SANITARIO EN LA CALLE ARGENTINA, EN LA LOCALIDAD DE LA MAGDALENA DE ARACEO</t>
  </si>
  <si>
    <t>177</t>
  </si>
  <si>
    <t>PROYECTO DE AMPLIACION DE DRENAJE SANITARIO EN LA CALLE HIDALGO, EN LA LOCALIDAD DE LA MAGDALENA DE ARACEO</t>
  </si>
  <si>
    <t>178</t>
  </si>
  <si>
    <t>PROYECTO DE AMPLIACION DE RED DE AGUA POTABLE EN LA CALLE ALLENDE, LOCALIDAD DE LA MAGDALENA DE ARACEO</t>
  </si>
  <si>
    <t>179</t>
  </si>
  <si>
    <t>PROYECTO DE AMPLIACION DE RED DE AGUA POTABLE Y AMPLIACION DE RED DE DRENAJE SANITARIO EN LA CALLE EMILIANO ZAPATA, ENTRE REVOLUCION Y CALLE INDEPENDENCIA, COLONIA LA LOMA</t>
  </si>
  <si>
    <t>180</t>
  </si>
  <si>
    <t>PROYECTO DE INFRAESTRUCTURA BASICA EN ZONA ZAP O REZAGO SOCIAL</t>
  </si>
  <si>
    <t>181</t>
  </si>
  <si>
    <t>PROYECTO DE AMPLIACION DE RED DE DRENAJE SANITARIO EN LA CALLE RODOLFO FIERRO, MANUEL CHAO Y NARANJO, COLO. FRANCISCO VILLA</t>
  </si>
  <si>
    <t>182</t>
  </si>
  <si>
    <t>PROYECTOS EJECUTIVO DE CARRILES DE DESACELERACION Y ACELERACION EN LOCALIDAD MAGDALENA DE ARACEO</t>
  </si>
  <si>
    <t>183</t>
  </si>
  <si>
    <t>PROYECTOS EJECUTIVO DE CALLE SANTA FE, TRAMO CARRETERA - UMAPS, LOCALIDAD MAGDALENA DE ARACEO</t>
  </si>
  <si>
    <t>184</t>
  </si>
  <si>
    <t>PROYECTO DE TANQUE ELEVADO EN LA COLONIA FRANCISCO VILLA</t>
  </si>
  <si>
    <t>185</t>
  </si>
  <si>
    <t>PROYECTO DE PAVIMENTACIÓN DE LA CALLE VASCO DE QUIROGA ENTRE NEZAHUALCOYOTL Y OBREGON</t>
  </si>
  <si>
    <t>186</t>
  </si>
  <si>
    <t>PROYECTO DE PAVIMENTACION DE LA CALLE INDEPENDENCIA, TRAMO CALLE LA PAZ - CALLE JOSEFA ORTIZ DE DOMINGUEZ, COL. LA LOMA</t>
  </si>
  <si>
    <t>187</t>
  </si>
  <si>
    <t>PROYECTO DE PAVIMENTACION DE LA CALLE JUAN ESCUTIA, TRAMO CALLE CUAHUTEMOC - INDEPENDENCIA, COL. LA LOMA</t>
  </si>
  <si>
    <t>188</t>
  </si>
  <si>
    <t>PROYECTO DE PAVIMENTACION DE LA CALLE VICTOR RAMIREZ GODOY, TRAMO CALLE 4 DE MARZO - CUAHUTEMOC, COL. LA LOMA</t>
  </si>
  <si>
    <t>189</t>
  </si>
  <si>
    <t>ESTUDIOS GEOLOGICOS DEL MANANTIAL DE SAN JERONIMO</t>
  </si>
  <si>
    <t>ESTUDIO</t>
  </si>
  <si>
    <t>190</t>
  </si>
  <si>
    <t>PROYECTO TANQUE ELEVADO EN LAS JICAMAS</t>
  </si>
  <si>
    <t>SUBTOTAL DE INDIRECTOS (ESTUDIOS Y PROYECTOS) (EP) 3.00 %</t>
  </si>
  <si>
    <t>PROGRAMA DE DESARROLLO ISNTITUCIONAL (PRODIM) 2.00 %</t>
  </si>
  <si>
    <t>191</t>
  </si>
  <si>
    <t>PRODIM</t>
  </si>
  <si>
    <t>SUBTOTAL DE PROGRAMA DE DESARROLLO INSTITUCIONAL (PRODIM) 2.00 %</t>
  </si>
  <si>
    <t>PROGRAMAS DE DESARROLLO SOCIAL Y RURAL</t>
  </si>
  <si>
    <t>192</t>
  </si>
  <si>
    <t>PROGRAMA PINTA TU ENTORNO</t>
  </si>
  <si>
    <t>193</t>
  </si>
  <si>
    <t>PROGRAMA DE BORDERIA</t>
  </si>
  <si>
    <t>194</t>
  </si>
  <si>
    <t>PAQUETE TECNOLÓGICO PARA SEMILLA</t>
  </si>
  <si>
    <t>195</t>
  </si>
  <si>
    <t>PAQUETE TECNOLÓGICO PARA FERTILIZANTE</t>
  </si>
  <si>
    <t>SUBTOTAL DE PROGRAMAS DE DESARROLLO Y RURAL</t>
  </si>
  <si>
    <t>MUNICIPIO DE VALLE DE SANTIAGO, GTO                                                                                                                                                                                                                                                                                                                                                                                                                                                                                                   LINEAMIENTOS PARA DAR A CONOCER LOS MONTOS QUE RECIBAN,  LAS OBRAS Y ACCIONES A REALIZAR, EL COSTO DE CADA UNA, SU UBICACIÓN, METAS Y BENEFICIOS DEL 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</si>
</sst>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914524" cy="9048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workbookViewId="0">
      <selection activeCell="A4" sqref="A4:H4"/>
    </sheetView>
  </sheetViews>
  <sheetFormatPr baseColWidth="10" defaultRowHeight="15" x14ac:dyDescent="0.25"/>
  <cols>
    <col min="1" max="1" width="18" style="1" customWidth="1"/>
    <col min="2" max="2" width="26.85546875" style="3" customWidth="1"/>
    <col min="3" max="3" width="41.5703125" style="2" customWidth="1"/>
    <col min="4" max="4" width="28.28515625" style="1" customWidth="1"/>
    <col min="5" max="5" width="23.7109375" style="1" customWidth="1"/>
    <col min="6" max="6" width="33.5703125" style="1" customWidth="1"/>
    <col min="7" max="8" width="31.140625" style="1" customWidth="1"/>
  </cols>
  <sheetData>
    <row r="1" spans="1:8" ht="71.25" customHeight="1" x14ac:dyDescent="0.25">
      <c r="A1" s="39" t="s">
        <v>506</v>
      </c>
      <c r="B1" s="39"/>
      <c r="C1" s="39"/>
      <c r="D1" s="39"/>
      <c r="E1" s="39"/>
      <c r="F1" s="39"/>
      <c r="G1" s="39"/>
      <c r="H1" s="39"/>
    </row>
    <row r="2" spans="1:8" x14ac:dyDescent="0.25">
      <c r="A2" s="41" t="s">
        <v>0</v>
      </c>
      <c r="B2" s="41"/>
      <c r="C2" s="41" t="s">
        <v>1</v>
      </c>
      <c r="D2" s="41"/>
      <c r="E2" s="41"/>
      <c r="F2" s="41"/>
      <c r="G2" s="41"/>
      <c r="H2" s="4"/>
    </row>
    <row r="3" spans="1:8" x14ac:dyDescent="0.25">
      <c r="A3" s="5" t="s">
        <v>2</v>
      </c>
      <c r="B3" s="6" t="s">
        <v>3</v>
      </c>
      <c r="C3" s="7" t="s">
        <v>4</v>
      </c>
      <c r="D3" s="8" t="s">
        <v>5</v>
      </c>
      <c r="E3" s="5" t="s">
        <v>6</v>
      </c>
      <c r="F3" s="8" t="s">
        <v>7</v>
      </c>
      <c r="G3" s="8" t="s">
        <v>8</v>
      </c>
      <c r="H3" s="4" t="s">
        <v>9</v>
      </c>
    </row>
    <row r="4" spans="1:8" x14ac:dyDescent="0.25">
      <c r="A4" s="37" t="s">
        <v>10</v>
      </c>
      <c r="B4" s="37"/>
      <c r="C4" s="37"/>
      <c r="D4" s="37"/>
      <c r="E4" s="37"/>
      <c r="F4" s="37"/>
      <c r="G4" s="37"/>
      <c r="H4" s="37"/>
    </row>
    <row r="5" spans="1:8" ht="33.75" x14ac:dyDescent="0.25">
      <c r="A5" s="9">
        <v>1</v>
      </c>
      <c r="B5" s="10" t="s">
        <v>11</v>
      </c>
      <c r="C5" s="11" t="s">
        <v>12</v>
      </c>
      <c r="D5" s="12">
        <f>H5/1000</f>
        <v>344.25785999999999</v>
      </c>
      <c r="E5" s="13" t="s">
        <v>13</v>
      </c>
      <c r="F5" s="13">
        <v>12</v>
      </c>
      <c r="G5" s="13">
        <v>18</v>
      </c>
      <c r="H5" s="14">
        <v>344257.86</v>
      </c>
    </row>
    <row r="6" spans="1:8" ht="22.5" x14ac:dyDescent="0.25">
      <c r="A6" s="9" t="s">
        <v>14</v>
      </c>
      <c r="B6" s="10" t="s">
        <v>15</v>
      </c>
      <c r="C6" s="11" t="s">
        <v>16</v>
      </c>
      <c r="D6" s="12">
        <v>1</v>
      </c>
      <c r="E6" s="13" t="s">
        <v>17</v>
      </c>
      <c r="F6" s="13">
        <v>26</v>
      </c>
      <c r="G6" s="13">
        <v>39</v>
      </c>
      <c r="H6" s="14">
        <v>1500000</v>
      </c>
    </row>
    <row r="7" spans="1:8" ht="33.75" x14ac:dyDescent="0.25">
      <c r="A7" s="9" t="s">
        <v>18</v>
      </c>
      <c r="B7" s="10" t="s">
        <v>19</v>
      </c>
      <c r="C7" s="11" t="s">
        <v>20</v>
      </c>
      <c r="D7" s="12">
        <v>1</v>
      </c>
      <c r="E7" s="13" t="s">
        <v>21</v>
      </c>
      <c r="F7" s="13">
        <v>36</v>
      </c>
      <c r="G7" s="13">
        <v>54</v>
      </c>
      <c r="H7" s="14">
        <v>2000000</v>
      </c>
    </row>
    <row r="8" spans="1:8" ht="22.5" x14ac:dyDescent="0.25">
      <c r="A8" s="9" t="s">
        <v>22</v>
      </c>
      <c r="B8" s="10" t="s">
        <v>23</v>
      </c>
      <c r="C8" s="11" t="s">
        <v>24</v>
      </c>
      <c r="D8" s="12">
        <v>1</v>
      </c>
      <c r="E8" s="13" t="s">
        <v>25</v>
      </c>
      <c r="F8" s="13">
        <v>36</v>
      </c>
      <c r="G8" s="13">
        <v>54</v>
      </c>
      <c r="H8" s="14">
        <v>2400000</v>
      </c>
    </row>
    <row r="9" spans="1:8" x14ac:dyDescent="0.25">
      <c r="A9" s="9" t="s">
        <v>26</v>
      </c>
      <c r="B9" s="10" t="s">
        <v>27</v>
      </c>
      <c r="C9" s="11" t="s">
        <v>28</v>
      </c>
      <c r="D9" s="12">
        <v>1</v>
      </c>
      <c r="E9" s="13" t="s">
        <v>29</v>
      </c>
      <c r="F9" s="13">
        <v>32</v>
      </c>
      <c r="G9" s="13">
        <v>48</v>
      </c>
      <c r="H9" s="14">
        <v>570819.74</v>
      </c>
    </row>
    <row r="10" spans="1:8" x14ac:dyDescent="0.25">
      <c r="A10" s="9" t="s">
        <v>30</v>
      </c>
      <c r="B10" s="10" t="s">
        <v>27</v>
      </c>
      <c r="C10" s="11" t="s">
        <v>31</v>
      </c>
      <c r="D10" s="12">
        <v>1</v>
      </c>
      <c r="E10" s="13" t="s">
        <v>29</v>
      </c>
      <c r="F10" s="13">
        <v>20</v>
      </c>
      <c r="G10" s="13">
        <v>30</v>
      </c>
      <c r="H10" s="14">
        <v>543999.66</v>
      </c>
    </row>
    <row r="11" spans="1:8" x14ac:dyDescent="0.25">
      <c r="A11" s="15" t="s">
        <v>32</v>
      </c>
      <c r="B11" s="10" t="s">
        <v>33</v>
      </c>
      <c r="C11" s="11" t="s">
        <v>34</v>
      </c>
      <c r="D11" s="16">
        <v>1</v>
      </c>
      <c r="E11" s="17" t="s">
        <v>35</v>
      </c>
      <c r="F11" s="17">
        <v>12</v>
      </c>
      <c r="G11" s="17">
        <v>18</v>
      </c>
      <c r="H11" s="18">
        <v>3187088.5</v>
      </c>
    </row>
    <row r="12" spans="1:8" x14ac:dyDescent="0.25">
      <c r="A12" s="9" t="s">
        <v>36</v>
      </c>
      <c r="B12" s="10" t="s">
        <v>37</v>
      </c>
      <c r="C12" s="11" t="s">
        <v>38</v>
      </c>
      <c r="D12" s="12">
        <v>1</v>
      </c>
      <c r="E12" s="13" t="s">
        <v>29</v>
      </c>
      <c r="F12" s="13">
        <v>14</v>
      </c>
      <c r="G12" s="13">
        <v>21</v>
      </c>
      <c r="H12" s="14">
        <v>593643.92000000004</v>
      </c>
    </row>
    <row r="13" spans="1:8" x14ac:dyDescent="0.25">
      <c r="A13" s="9" t="s">
        <v>39</v>
      </c>
      <c r="B13" s="10" t="s">
        <v>40</v>
      </c>
      <c r="C13" s="11" t="s">
        <v>41</v>
      </c>
      <c r="D13" s="12">
        <v>1</v>
      </c>
      <c r="E13" s="13" t="s">
        <v>29</v>
      </c>
      <c r="F13" s="13">
        <v>6</v>
      </c>
      <c r="G13" s="13">
        <v>9</v>
      </c>
      <c r="H13" s="14">
        <v>525207.66</v>
      </c>
    </row>
    <row r="14" spans="1:8" ht="22.5" x14ac:dyDescent="0.25">
      <c r="A14" s="9" t="s">
        <v>42</v>
      </c>
      <c r="B14" s="10" t="s">
        <v>11</v>
      </c>
      <c r="C14" s="11" t="s">
        <v>43</v>
      </c>
      <c r="D14" s="12">
        <f>H14/1000</f>
        <v>164.64</v>
      </c>
      <c r="E14" s="13" t="s">
        <v>13</v>
      </c>
      <c r="F14" s="13">
        <v>100</v>
      </c>
      <c r="G14" s="13">
        <v>150</v>
      </c>
      <c r="H14" s="14">
        <v>164640</v>
      </c>
    </row>
    <row r="15" spans="1:8" ht="22.5" x14ac:dyDescent="0.25">
      <c r="A15" s="9" t="s">
        <v>44</v>
      </c>
      <c r="B15" s="10" t="s">
        <v>45</v>
      </c>
      <c r="C15" s="11" t="s">
        <v>46</v>
      </c>
      <c r="D15" s="12">
        <f>H15/1000</f>
        <v>370.24</v>
      </c>
      <c r="E15" s="13" t="s">
        <v>13</v>
      </c>
      <c r="F15" s="13">
        <v>201</v>
      </c>
      <c r="G15" s="13">
        <v>225</v>
      </c>
      <c r="H15" s="14">
        <v>370240</v>
      </c>
    </row>
    <row r="16" spans="1:8" ht="33.75" x14ac:dyDescent="0.25">
      <c r="A16" s="9" t="s">
        <v>47</v>
      </c>
      <c r="B16" s="10" t="s">
        <v>11</v>
      </c>
      <c r="C16" s="11" t="s">
        <v>48</v>
      </c>
      <c r="D16" s="12">
        <f>H16/1000</f>
        <v>334.4</v>
      </c>
      <c r="E16" s="13" t="s">
        <v>13</v>
      </c>
      <c r="F16" s="13">
        <v>201</v>
      </c>
      <c r="G16" s="13">
        <v>225</v>
      </c>
      <c r="H16" s="14">
        <v>334400</v>
      </c>
    </row>
    <row r="17" spans="1:8" ht="33.75" x14ac:dyDescent="0.25">
      <c r="A17" s="9" t="s">
        <v>49</v>
      </c>
      <c r="B17" s="10" t="s">
        <v>11</v>
      </c>
      <c r="C17" s="11" t="s">
        <v>50</v>
      </c>
      <c r="D17" s="12">
        <f>H17/1000</f>
        <v>675</v>
      </c>
      <c r="E17" s="13" t="s">
        <v>13</v>
      </c>
      <c r="F17" s="13">
        <v>16</v>
      </c>
      <c r="G17" s="13">
        <v>24</v>
      </c>
      <c r="H17" s="14">
        <v>675000</v>
      </c>
    </row>
    <row r="18" spans="1:8" ht="33.75" x14ac:dyDescent="0.25">
      <c r="A18" s="9" t="s">
        <v>51</v>
      </c>
      <c r="B18" s="10" t="s">
        <v>11</v>
      </c>
      <c r="C18" s="11" t="s">
        <v>52</v>
      </c>
      <c r="D18" s="12">
        <f>H18/1000</f>
        <v>246.32157000000001</v>
      </c>
      <c r="E18" s="13" t="s">
        <v>13</v>
      </c>
      <c r="F18" s="13">
        <v>96</v>
      </c>
      <c r="G18" s="13">
        <v>144</v>
      </c>
      <c r="H18" s="14">
        <v>246321.57</v>
      </c>
    </row>
    <row r="19" spans="1:8" ht="22.5" x14ac:dyDescent="0.25">
      <c r="A19" s="9" t="s">
        <v>53</v>
      </c>
      <c r="B19" s="10" t="s">
        <v>54</v>
      </c>
      <c r="C19" s="11" t="s">
        <v>55</v>
      </c>
      <c r="D19" s="12">
        <v>1</v>
      </c>
      <c r="E19" s="13" t="s">
        <v>56</v>
      </c>
      <c r="F19" s="13">
        <v>31</v>
      </c>
      <c r="G19" s="13">
        <v>39</v>
      </c>
      <c r="H19" s="14">
        <v>2566741.5499999998</v>
      </c>
    </row>
    <row r="20" spans="1:8" ht="22.5" x14ac:dyDescent="0.25">
      <c r="A20" s="9" t="s">
        <v>57</v>
      </c>
      <c r="B20" s="10" t="s">
        <v>58</v>
      </c>
      <c r="C20" s="11" t="s">
        <v>59</v>
      </c>
      <c r="D20" s="12">
        <v>1</v>
      </c>
      <c r="E20" s="13" t="s">
        <v>56</v>
      </c>
      <c r="F20" s="13">
        <v>644</v>
      </c>
      <c r="G20" s="13">
        <v>966</v>
      </c>
      <c r="H20" s="14">
        <v>3500000</v>
      </c>
    </row>
    <row r="21" spans="1:8" x14ac:dyDescent="0.25">
      <c r="A21" s="9" t="s">
        <v>60</v>
      </c>
      <c r="B21" s="10" t="s">
        <v>61</v>
      </c>
      <c r="C21" s="11" t="s">
        <v>62</v>
      </c>
      <c r="D21" s="12">
        <v>1</v>
      </c>
      <c r="E21" s="13" t="s">
        <v>35</v>
      </c>
      <c r="F21" s="13">
        <v>644</v>
      </c>
      <c r="G21" s="13">
        <v>966</v>
      </c>
      <c r="H21" s="14">
        <v>1350000</v>
      </c>
    </row>
    <row r="22" spans="1:8" ht="22.5" x14ac:dyDescent="0.25">
      <c r="A22" s="9" t="s">
        <v>63</v>
      </c>
      <c r="B22" s="10" t="s">
        <v>64</v>
      </c>
      <c r="C22" s="11" t="s">
        <v>65</v>
      </c>
      <c r="D22" s="12">
        <f t="shared" ref="D22:D61" si="0">H22/1000</f>
        <v>800</v>
      </c>
      <c r="E22" s="13" t="s">
        <v>13</v>
      </c>
      <c r="F22" s="13">
        <v>948</v>
      </c>
      <c r="G22" s="13">
        <v>1423</v>
      </c>
      <c r="H22" s="14">
        <v>800000</v>
      </c>
    </row>
    <row r="23" spans="1:8" ht="22.5" x14ac:dyDescent="0.25">
      <c r="A23" s="9" t="s">
        <v>66</v>
      </c>
      <c r="B23" s="10" t="s">
        <v>67</v>
      </c>
      <c r="C23" s="11" t="s">
        <v>68</v>
      </c>
      <c r="D23" s="12">
        <f t="shared" si="0"/>
        <v>240</v>
      </c>
      <c r="E23" s="13" t="s">
        <v>13</v>
      </c>
      <c r="F23" s="13">
        <v>1392</v>
      </c>
      <c r="G23" s="13">
        <v>2175</v>
      </c>
      <c r="H23" s="14">
        <v>240000</v>
      </c>
    </row>
    <row r="24" spans="1:8" ht="45" x14ac:dyDescent="0.25">
      <c r="A24" s="9" t="s">
        <v>69</v>
      </c>
      <c r="B24" s="10" t="s">
        <v>11</v>
      </c>
      <c r="C24" s="11" t="s">
        <v>70</v>
      </c>
      <c r="D24" s="12">
        <v>1</v>
      </c>
      <c r="E24" s="13" t="s">
        <v>25</v>
      </c>
      <c r="F24" s="13">
        <v>806.4</v>
      </c>
      <c r="G24" s="13">
        <v>1209</v>
      </c>
      <c r="H24" s="14">
        <v>7267501.4500000002</v>
      </c>
    </row>
    <row r="25" spans="1:8" ht="22.5" x14ac:dyDescent="0.25">
      <c r="A25" s="9" t="s">
        <v>71</v>
      </c>
      <c r="B25" s="10" t="s">
        <v>58</v>
      </c>
      <c r="C25" s="11" t="s">
        <v>72</v>
      </c>
      <c r="D25" s="12">
        <f t="shared" si="0"/>
        <v>778.75</v>
      </c>
      <c r="E25" s="13" t="s">
        <v>13</v>
      </c>
      <c r="F25" s="13">
        <v>12</v>
      </c>
      <c r="G25" s="13">
        <v>18</v>
      </c>
      <c r="H25" s="14">
        <v>778750</v>
      </c>
    </row>
    <row r="26" spans="1:8" ht="33.75" x14ac:dyDescent="0.25">
      <c r="A26" s="9" t="s">
        <v>73</v>
      </c>
      <c r="B26" s="10" t="s">
        <v>74</v>
      </c>
      <c r="C26" s="11" t="s">
        <v>75</v>
      </c>
      <c r="D26" s="12">
        <f t="shared" si="0"/>
        <v>60</v>
      </c>
      <c r="E26" s="13" t="s">
        <v>13</v>
      </c>
      <c r="F26" s="13">
        <v>22</v>
      </c>
      <c r="G26" s="13">
        <v>33</v>
      </c>
      <c r="H26" s="14">
        <v>60000</v>
      </c>
    </row>
    <row r="27" spans="1:8" ht="33.75" x14ac:dyDescent="0.25">
      <c r="A27" s="9" t="s">
        <v>76</v>
      </c>
      <c r="B27" s="10" t="s">
        <v>77</v>
      </c>
      <c r="C27" s="11" t="s">
        <v>78</v>
      </c>
      <c r="D27" s="12">
        <f t="shared" si="0"/>
        <v>143</v>
      </c>
      <c r="E27" s="13" t="s">
        <v>13</v>
      </c>
      <c r="F27" s="13">
        <v>6</v>
      </c>
      <c r="G27" s="13">
        <v>10</v>
      </c>
      <c r="H27" s="14">
        <v>143000</v>
      </c>
    </row>
    <row r="28" spans="1:8" ht="33.75" x14ac:dyDescent="0.25">
      <c r="A28" s="9" t="s">
        <v>79</v>
      </c>
      <c r="B28" s="10" t="s">
        <v>80</v>
      </c>
      <c r="C28" s="11" t="s">
        <v>81</v>
      </c>
      <c r="D28" s="12">
        <f t="shared" si="0"/>
        <v>100</v>
      </c>
      <c r="E28" s="13" t="s">
        <v>13</v>
      </c>
      <c r="F28" s="13">
        <v>16</v>
      </c>
      <c r="G28" s="13">
        <v>28</v>
      </c>
      <c r="H28" s="14">
        <v>100000</v>
      </c>
    </row>
    <row r="29" spans="1:8" ht="33.75" x14ac:dyDescent="0.25">
      <c r="A29" s="9" t="s">
        <v>82</v>
      </c>
      <c r="B29" s="10" t="s">
        <v>83</v>
      </c>
      <c r="C29" s="11" t="s">
        <v>84</v>
      </c>
      <c r="D29" s="12">
        <f t="shared" si="0"/>
        <v>191.3</v>
      </c>
      <c r="E29" s="13" t="s">
        <v>13</v>
      </c>
      <c r="F29" s="13">
        <v>30</v>
      </c>
      <c r="G29" s="13">
        <v>45</v>
      </c>
      <c r="H29" s="14">
        <v>191300</v>
      </c>
    </row>
    <row r="30" spans="1:8" ht="22.5" x14ac:dyDescent="0.25">
      <c r="A30" s="9" t="s">
        <v>85</v>
      </c>
      <c r="B30" s="10" t="s">
        <v>86</v>
      </c>
      <c r="C30" s="11" t="s">
        <v>87</v>
      </c>
      <c r="D30" s="12">
        <f t="shared" si="0"/>
        <v>120</v>
      </c>
      <c r="E30" s="13" t="s">
        <v>13</v>
      </c>
      <c r="F30" s="13">
        <v>20</v>
      </c>
      <c r="G30" s="13">
        <v>20</v>
      </c>
      <c r="H30" s="14">
        <v>120000</v>
      </c>
    </row>
    <row r="31" spans="1:8" ht="33.75" x14ac:dyDescent="0.25">
      <c r="A31" s="9" t="s">
        <v>88</v>
      </c>
      <c r="B31" s="10" t="s">
        <v>89</v>
      </c>
      <c r="C31" s="11" t="s">
        <v>90</v>
      </c>
      <c r="D31" s="12">
        <f t="shared" si="0"/>
        <v>240</v>
      </c>
      <c r="E31" s="13" t="s">
        <v>13</v>
      </c>
      <c r="F31" s="13">
        <v>26</v>
      </c>
      <c r="G31" s="13">
        <v>39</v>
      </c>
      <c r="H31" s="14">
        <v>240000</v>
      </c>
    </row>
    <row r="32" spans="1:8" ht="33.75" x14ac:dyDescent="0.25">
      <c r="A32" s="9" t="s">
        <v>91</v>
      </c>
      <c r="B32" s="10" t="s">
        <v>92</v>
      </c>
      <c r="C32" s="11" t="s">
        <v>93</v>
      </c>
      <c r="D32" s="12">
        <f t="shared" si="0"/>
        <v>250</v>
      </c>
      <c r="E32" s="13" t="s">
        <v>13</v>
      </c>
      <c r="F32" s="13">
        <v>22</v>
      </c>
      <c r="G32" s="13">
        <v>33</v>
      </c>
      <c r="H32" s="14">
        <v>250000</v>
      </c>
    </row>
    <row r="33" spans="1:8" ht="33.75" x14ac:dyDescent="0.25">
      <c r="A33" s="9" t="s">
        <v>94</v>
      </c>
      <c r="B33" s="10" t="s">
        <v>95</v>
      </c>
      <c r="C33" s="11" t="s">
        <v>96</v>
      </c>
      <c r="D33" s="12">
        <f t="shared" si="0"/>
        <v>150</v>
      </c>
      <c r="E33" s="13" t="s">
        <v>13</v>
      </c>
      <c r="F33" s="13">
        <v>30</v>
      </c>
      <c r="G33" s="13">
        <v>45</v>
      </c>
      <c r="H33" s="14">
        <v>150000</v>
      </c>
    </row>
    <row r="34" spans="1:8" ht="33.75" x14ac:dyDescent="0.25">
      <c r="A34" s="9" t="s">
        <v>97</v>
      </c>
      <c r="B34" s="10" t="s">
        <v>98</v>
      </c>
      <c r="C34" s="11" t="s">
        <v>99</v>
      </c>
      <c r="D34" s="12">
        <f t="shared" si="0"/>
        <v>100</v>
      </c>
      <c r="E34" s="13" t="s">
        <v>13</v>
      </c>
      <c r="F34" s="13">
        <v>22</v>
      </c>
      <c r="G34" s="13">
        <v>39</v>
      </c>
      <c r="H34" s="14">
        <v>100000</v>
      </c>
    </row>
    <row r="35" spans="1:8" ht="33.75" x14ac:dyDescent="0.25">
      <c r="A35" s="9" t="s">
        <v>100</v>
      </c>
      <c r="B35" s="10" t="s">
        <v>101</v>
      </c>
      <c r="C35" s="11" t="s">
        <v>102</v>
      </c>
      <c r="D35" s="12">
        <f t="shared" si="0"/>
        <v>66.375</v>
      </c>
      <c r="E35" s="13" t="s">
        <v>13</v>
      </c>
      <c r="F35" s="13">
        <v>10</v>
      </c>
      <c r="G35" s="13">
        <v>15</v>
      </c>
      <c r="H35" s="14">
        <v>66375</v>
      </c>
    </row>
    <row r="36" spans="1:8" ht="33.75" x14ac:dyDescent="0.25">
      <c r="A36" s="9" t="s">
        <v>103</v>
      </c>
      <c r="B36" s="10" t="s">
        <v>104</v>
      </c>
      <c r="C36" s="11" t="s">
        <v>105</v>
      </c>
      <c r="D36" s="12">
        <f t="shared" si="0"/>
        <v>100</v>
      </c>
      <c r="E36" s="13" t="s">
        <v>13</v>
      </c>
      <c r="F36" s="13">
        <v>24</v>
      </c>
      <c r="G36" s="13">
        <v>36</v>
      </c>
      <c r="H36" s="14">
        <v>100000</v>
      </c>
    </row>
    <row r="37" spans="1:8" ht="22.5" x14ac:dyDescent="0.25">
      <c r="A37" s="9" t="s">
        <v>106</v>
      </c>
      <c r="B37" s="10" t="s">
        <v>19</v>
      </c>
      <c r="C37" s="11" t="s">
        <v>107</v>
      </c>
      <c r="D37" s="12">
        <f t="shared" si="0"/>
        <v>1500</v>
      </c>
      <c r="E37" s="13" t="s">
        <v>13</v>
      </c>
      <c r="F37" s="13">
        <v>92</v>
      </c>
      <c r="G37" s="13">
        <v>138</v>
      </c>
      <c r="H37" s="14">
        <v>1500000</v>
      </c>
    </row>
    <row r="38" spans="1:8" ht="22.5" x14ac:dyDescent="0.25">
      <c r="A38" s="9" t="s">
        <v>108</v>
      </c>
      <c r="B38" s="10" t="s">
        <v>109</v>
      </c>
      <c r="C38" s="11" t="s">
        <v>110</v>
      </c>
      <c r="D38" s="12">
        <f t="shared" si="0"/>
        <v>70</v>
      </c>
      <c r="E38" s="13" t="s">
        <v>13</v>
      </c>
      <c r="F38" s="13">
        <v>20</v>
      </c>
      <c r="G38" s="13">
        <v>30</v>
      </c>
      <c r="H38" s="14">
        <v>70000</v>
      </c>
    </row>
    <row r="39" spans="1:8" ht="33.75" x14ac:dyDescent="0.25">
      <c r="A39" s="9" t="s">
        <v>111</v>
      </c>
      <c r="B39" s="10" t="s">
        <v>112</v>
      </c>
      <c r="C39" s="11" t="s">
        <v>113</v>
      </c>
      <c r="D39" s="12">
        <f t="shared" si="0"/>
        <v>100</v>
      </c>
      <c r="E39" s="13" t="s">
        <v>13</v>
      </c>
      <c r="F39" s="13">
        <v>8</v>
      </c>
      <c r="G39" s="13">
        <v>12</v>
      </c>
      <c r="H39" s="14">
        <v>100000</v>
      </c>
    </row>
    <row r="40" spans="1:8" ht="33.75" x14ac:dyDescent="0.25">
      <c r="A40" s="9" t="s">
        <v>114</v>
      </c>
      <c r="B40" s="10" t="s">
        <v>112</v>
      </c>
      <c r="C40" s="11" t="s">
        <v>115</v>
      </c>
      <c r="D40" s="12">
        <f t="shared" si="0"/>
        <v>100</v>
      </c>
      <c r="E40" s="13" t="s">
        <v>13</v>
      </c>
      <c r="F40" s="13">
        <v>10</v>
      </c>
      <c r="G40" s="13">
        <v>15</v>
      </c>
      <c r="H40" s="14">
        <v>100000</v>
      </c>
    </row>
    <row r="41" spans="1:8" ht="33.75" x14ac:dyDescent="0.25">
      <c r="A41" s="9" t="s">
        <v>116</v>
      </c>
      <c r="B41" s="10" t="s">
        <v>117</v>
      </c>
      <c r="C41" s="11" t="s">
        <v>118</v>
      </c>
      <c r="D41" s="12">
        <f t="shared" si="0"/>
        <v>200</v>
      </c>
      <c r="E41" s="13" t="s">
        <v>13</v>
      </c>
      <c r="F41" s="13">
        <v>26</v>
      </c>
      <c r="G41" s="13">
        <v>39</v>
      </c>
      <c r="H41" s="14">
        <v>200000</v>
      </c>
    </row>
    <row r="42" spans="1:8" ht="22.5" x14ac:dyDescent="0.25">
      <c r="A42" s="9" t="s">
        <v>119</v>
      </c>
      <c r="B42" s="10" t="s">
        <v>120</v>
      </c>
      <c r="C42" s="11" t="s">
        <v>121</v>
      </c>
      <c r="D42" s="12">
        <f t="shared" si="0"/>
        <v>155.46460000000002</v>
      </c>
      <c r="E42" s="13" t="s">
        <v>13</v>
      </c>
      <c r="F42" s="13">
        <v>58</v>
      </c>
      <c r="G42" s="13">
        <v>87</v>
      </c>
      <c r="H42" s="14">
        <v>155464.6</v>
      </c>
    </row>
    <row r="43" spans="1:8" ht="22.5" x14ac:dyDescent="0.25">
      <c r="A43" s="9" t="s">
        <v>122</v>
      </c>
      <c r="B43" s="10" t="s">
        <v>123</v>
      </c>
      <c r="C43" s="11" t="s">
        <v>124</v>
      </c>
      <c r="D43" s="12">
        <f t="shared" si="0"/>
        <v>100</v>
      </c>
      <c r="E43" s="13" t="s">
        <v>13</v>
      </c>
      <c r="F43" s="13"/>
      <c r="G43" s="13"/>
      <c r="H43" s="14">
        <v>100000</v>
      </c>
    </row>
    <row r="44" spans="1:8" ht="22.5" x14ac:dyDescent="0.25">
      <c r="A44" s="9" t="s">
        <v>125</v>
      </c>
      <c r="B44" s="10" t="s">
        <v>126</v>
      </c>
      <c r="C44" s="11" t="s">
        <v>127</v>
      </c>
      <c r="D44" s="12">
        <f t="shared" si="0"/>
        <v>150</v>
      </c>
      <c r="E44" s="13" t="s">
        <v>13</v>
      </c>
      <c r="F44" s="13"/>
      <c r="G44" s="13"/>
      <c r="H44" s="14">
        <v>150000</v>
      </c>
    </row>
    <row r="45" spans="1:8" ht="22.5" x14ac:dyDescent="0.25">
      <c r="A45" s="9" t="s">
        <v>128</v>
      </c>
      <c r="B45" s="10" t="s">
        <v>126</v>
      </c>
      <c r="C45" s="11" t="s">
        <v>129</v>
      </c>
      <c r="D45" s="12">
        <f t="shared" si="0"/>
        <v>200</v>
      </c>
      <c r="E45" s="13" t="s">
        <v>13</v>
      </c>
      <c r="F45" s="13"/>
      <c r="G45" s="13"/>
      <c r="H45" s="14">
        <v>200000</v>
      </c>
    </row>
    <row r="46" spans="1:8" ht="22.5" x14ac:dyDescent="0.25">
      <c r="A46" s="9" t="s">
        <v>130</v>
      </c>
      <c r="B46" s="10" t="s">
        <v>131</v>
      </c>
      <c r="C46" s="11" t="s">
        <v>132</v>
      </c>
      <c r="D46" s="12">
        <f t="shared" si="0"/>
        <v>200</v>
      </c>
      <c r="E46" s="13" t="s">
        <v>13</v>
      </c>
      <c r="F46" s="13"/>
      <c r="G46" s="13"/>
      <c r="H46" s="14">
        <v>200000</v>
      </c>
    </row>
    <row r="47" spans="1:8" ht="33.75" x14ac:dyDescent="0.25">
      <c r="A47" s="9" t="s">
        <v>133</v>
      </c>
      <c r="B47" s="10" t="s">
        <v>134</v>
      </c>
      <c r="C47" s="11" t="s">
        <v>135</v>
      </c>
      <c r="D47" s="12">
        <f t="shared" si="0"/>
        <v>200</v>
      </c>
      <c r="E47" s="13" t="s">
        <v>13</v>
      </c>
      <c r="F47" s="13"/>
      <c r="G47" s="13"/>
      <c r="H47" s="14">
        <v>200000</v>
      </c>
    </row>
    <row r="48" spans="1:8" ht="22.5" x14ac:dyDescent="0.25">
      <c r="A48" s="9" t="s">
        <v>136</v>
      </c>
      <c r="B48" s="10" t="s">
        <v>137</v>
      </c>
      <c r="C48" s="11" t="s">
        <v>138</v>
      </c>
      <c r="D48" s="12">
        <f t="shared" si="0"/>
        <v>64.3</v>
      </c>
      <c r="E48" s="13" t="s">
        <v>13</v>
      </c>
      <c r="F48" s="13"/>
      <c r="G48" s="13"/>
      <c r="H48" s="14">
        <v>64300</v>
      </c>
    </row>
    <row r="49" spans="1:8" ht="22.5" x14ac:dyDescent="0.25">
      <c r="A49" s="9" t="s">
        <v>139</v>
      </c>
      <c r="B49" s="10" t="s">
        <v>19</v>
      </c>
      <c r="C49" s="11" t="s">
        <v>140</v>
      </c>
      <c r="D49" s="12">
        <f t="shared" si="0"/>
        <v>400</v>
      </c>
      <c r="E49" s="13" t="s">
        <v>13</v>
      </c>
      <c r="F49" s="13"/>
      <c r="G49" s="13"/>
      <c r="H49" s="14">
        <v>400000</v>
      </c>
    </row>
    <row r="50" spans="1:8" ht="22.5" x14ac:dyDescent="0.25">
      <c r="A50" s="9" t="s">
        <v>141</v>
      </c>
      <c r="B50" s="10" t="s">
        <v>19</v>
      </c>
      <c r="C50" s="11" t="s">
        <v>142</v>
      </c>
      <c r="D50" s="12">
        <f t="shared" si="0"/>
        <v>150</v>
      </c>
      <c r="E50" s="13" t="s">
        <v>13</v>
      </c>
      <c r="F50" s="13"/>
      <c r="G50" s="13"/>
      <c r="H50" s="14">
        <v>150000</v>
      </c>
    </row>
    <row r="51" spans="1:8" ht="22.5" x14ac:dyDescent="0.25">
      <c r="A51" s="9" t="s">
        <v>143</v>
      </c>
      <c r="B51" s="10" t="s">
        <v>104</v>
      </c>
      <c r="C51" s="11" t="s">
        <v>144</v>
      </c>
      <c r="D51" s="12">
        <f t="shared" si="0"/>
        <v>58</v>
      </c>
      <c r="E51" s="13" t="s">
        <v>13</v>
      </c>
      <c r="F51" s="13"/>
      <c r="G51" s="13"/>
      <c r="H51" s="14">
        <v>58000</v>
      </c>
    </row>
    <row r="52" spans="1:8" ht="22.5" x14ac:dyDescent="0.25">
      <c r="A52" s="9" t="s">
        <v>145</v>
      </c>
      <c r="B52" s="10" t="s">
        <v>104</v>
      </c>
      <c r="C52" s="11" t="s">
        <v>146</v>
      </c>
      <c r="D52" s="12">
        <f t="shared" si="0"/>
        <v>60</v>
      </c>
      <c r="E52" s="13" t="s">
        <v>13</v>
      </c>
      <c r="F52" s="13"/>
      <c r="G52" s="13"/>
      <c r="H52" s="14">
        <v>60000</v>
      </c>
    </row>
    <row r="53" spans="1:8" ht="22.5" x14ac:dyDescent="0.25">
      <c r="A53" s="9" t="s">
        <v>147</v>
      </c>
      <c r="B53" s="10" t="s">
        <v>148</v>
      </c>
      <c r="C53" s="11" t="s">
        <v>149</v>
      </c>
      <c r="D53" s="12">
        <f t="shared" si="0"/>
        <v>200</v>
      </c>
      <c r="E53" s="13" t="s">
        <v>13</v>
      </c>
      <c r="F53" s="13"/>
      <c r="G53" s="13"/>
      <c r="H53" s="14">
        <v>200000</v>
      </c>
    </row>
    <row r="54" spans="1:8" ht="22.5" x14ac:dyDescent="0.25">
      <c r="A54" s="9" t="s">
        <v>150</v>
      </c>
      <c r="B54" s="10" t="s">
        <v>148</v>
      </c>
      <c r="C54" s="11" t="s">
        <v>151</v>
      </c>
      <c r="D54" s="12">
        <f t="shared" si="0"/>
        <v>200</v>
      </c>
      <c r="E54" s="13" t="s">
        <v>13</v>
      </c>
      <c r="F54" s="13"/>
      <c r="G54" s="13"/>
      <c r="H54" s="14">
        <v>200000</v>
      </c>
    </row>
    <row r="55" spans="1:8" ht="22.5" x14ac:dyDescent="0.25">
      <c r="A55" s="9" t="s">
        <v>152</v>
      </c>
      <c r="B55" s="10" t="s">
        <v>148</v>
      </c>
      <c r="C55" s="11" t="s">
        <v>153</v>
      </c>
      <c r="D55" s="12">
        <f t="shared" si="0"/>
        <v>400</v>
      </c>
      <c r="E55" s="13" t="s">
        <v>13</v>
      </c>
      <c r="F55" s="13"/>
      <c r="G55" s="13"/>
      <c r="H55" s="14">
        <v>400000</v>
      </c>
    </row>
    <row r="56" spans="1:8" ht="22.5" x14ac:dyDescent="0.25">
      <c r="A56" s="9" t="s">
        <v>154</v>
      </c>
      <c r="B56" s="10" t="s">
        <v>155</v>
      </c>
      <c r="C56" s="11" t="s">
        <v>156</v>
      </c>
      <c r="D56" s="12">
        <f t="shared" si="0"/>
        <v>221</v>
      </c>
      <c r="E56" s="13" t="s">
        <v>13</v>
      </c>
      <c r="F56" s="13"/>
      <c r="G56" s="13"/>
      <c r="H56" s="14">
        <v>221000</v>
      </c>
    </row>
    <row r="57" spans="1:8" ht="33.75" x14ac:dyDescent="0.25">
      <c r="A57" s="9" t="s">
        <v>157</v>
      </c>
      <c r="B57" s="10" t="s">
        <v>101</v>
      </c>
      <c r="C57" s="11" t="s">
        <v>158</v>
      </c>
      <c r="D57" s="12">
        <f t="shared" si="0"/>
        <v>100</v>
      </c>
      <c r="E57" s="13" t="s">
        <v>13</v>
      </c>
      <c r="F57" s="13"/>
      <c r="G57" s="13"/>
      <c r="H57" s="14">
        <v>100000</v>
      </c>
    </row>
    <row r="58" spans="1:8" ht="33.75" x14ac:dyDescent="0.25">
      <c r="A58" s="9" t="s">
        <v>159</v>
      </c>
      <c r="B58" s="10" t="s">
        <v>58</v>
      </c>
      <c r="C58" s="11" t="s">
        <v>160</v>
      </c>
      <c r="D58" s="12">
        <f t="shared" si="0"/>
        <v>183.88543999999999</v>
      </c>
      <c r="E58" s="13" t="s">
        <v>13</v>
      </c>
      <c r="F58" s="13"/>
      <c r="G58" s="13"/>
      <c r="H58" s="14">
        <v>183885.44</v>
      </c>
    </row>
    <row r="59" spans="1:8" ht="33.75" x14ac:dyDescent="0.25">
      <c r="A59" s="9" t="s">
        <v>161</v>
      </c>
      <c r="B59" s="10" t="s">
        <v>58</v>
      </c>
      <c r="C59" s="11" t="s">
        <v>162</v>
      </c>
      <c r="D59" s="12">
        <f t="shared" si="0"/>
        <v>202.00959</v>
      </c>
      <c r="E59" s="13" t="s">
        <v>13</v>
      </c>
      <c r="F59" s="13"/>
      <c r="G59" s="13"/>
      <c r="H59" s="14">
        <v>202009.59</v>
      </c>
    </row>
    <row r="60" spans="1:8" ht="45" x14ac:dyDescent="0.25">
      <c r="A60" s="9" t="s">
        <v>163</v>
      </c>
      <c r="B60" s="10" t="s">
        <v>58</v>
      </c>
      <c r="C60" s="11" t="s">
        <v>164</v>
      </c>
      <c r="D60" s="12">
        <f t="shared" si="0"/>
        <v>52.887219999999999</v>
      </c>
      <c r="E60" s="13" t="s">
        <v>13</v>
      </c>
      <c r="F60" s="13"/>
      <c r="G60" s="13"/>
      <c r="H60" s="14">
        <v>52887.22</v>
      </c>
    </row>
    <row r="61" spans="1:8" ht="33.75" x14ac:dyDescent="0.25">
      <c r="A61" s="9" t="s">
        <v>165</v>
      </c>
      <c r="B61" s="10" t="s">
        <v>166</v>
      </c>
      <c r="C61" s="11" t="s">
        <v>167</v>
      </c>
      <c r="D61" s="12">
        <f t="shared" si="0"/>
        <v>240</v>
      </c>
      <c r="E61" s="13" t="s">
        <v>13</v>
      </c>
      <c r="F61" s="13"/>
      <c r="G61" s="13"/>
      <c r="H61" s="14">
        <v>240000</v>
      </c>
    </row>
    <row r="62" spans="1:8" x14ac:dyDescent="0.25">
      <c r="A62" s="19"/>
      <c r="B62" s="20"/>
      <c r="C62" s="38" t="s">
        <v>168</v>
      </c>
      <c r="D62" s="38"/>
      <c r="E62" s="38"/>
      <c r="F62" s="21"/>
      <c r="G62" s="21"/>
      <c r="H62" s="22">
        <f>SUM(H5:H61)</f>
        <v>36986833.759999998</v>
      </c>
    </row>
    <row r="63" spans="1:8" x14ac:dyDescent="0.25">
      <c r="A63" s="23"/>
      <c r="B63" s="24"/>
      <c r="C63" s="25"/>
      <c r="D63" s="23"/>
      <c r="E63" s="23"/>
      <c r="F63" s="26"/>
      <c r="G63" s="26"/>
      <c r="H63" s="22"/>
    </row>
    <row r="64" spans="1:8" x14ac:dyDescent="0.25">
      <c r="A64" s="40" t="s">
        <v>169</v>
      </c>
      <c r="B64" s="40"/>
      <c r="C64" s="40"/>
      <c r="D64" s="40"/>
      <c r="E64" s="40"/>
      <c r="F64" s="40"/>
      <c r="G64" s="40"/>
      <c r="H64" s="40"/>
    </row>
    <row r="65" spans="1:8" ht="33.75" x14ac:dyDescent="0.25">
      <c r="A65" s="9" t="s">
        <v>170</v>
      </c>
      <c r="B65" s="10" t="s">
        <v>11</v>
      </c>
      <c r="C65" s="11" t="s">
        <v>171</v>
      </c>
      <c r="D65" s="12">
        <f>H65/2200</f>
        <v>459.4337772727273</v>
      </c>
      <c r="E65" s="13" t="s">
        <v>13</v>
      </c>
      <c r="F65" s="13">
        <v>17</v>
      </c>
      <c r="G65" s="13">
        <v>23</v>
      </c>
      <c r="H65" s="14">
        <v>1010754.31</v>
      </c>
    </row>
    <row r="66" spans="1:8" ht="22.5" x14ac:dyDescent="0.25">
      <c r="A66" s="9" t="s">
        <v>172</v>
      </c>
      <c r="B66" s="10" t="s">
        <v>173</v>
      </c>
      <c r="C66" s="11" t="s">
        <v>174</v>
      </c>
      <c r="D66" s="12">
        <v>1</v>
      </c>
      <c r="E66" s="13" t="s">
        <v>56</v>
      </c>
      <c r="F66" s="13">
        <v>14</v>
      </c>
      <c r="G66" s="13">
        <v>21</v>
      </c>
      <c r="H66" s="14">
        <v>1400000</v>
      </c>
    </row>
    <row r="67" spans="1:8" ht="22.5" x14ac:dyDescent="0.25">
      <c r="A67" s="9" t="s">
        <v>175</v>
      </c>
      <c r="B67" s="10" t="s">
        <v>11</v>
      </c>
      <c r="C67" s="11" t="s">
        <v>176</v>
      </c>
      <c r="D67" s="12">
        <f t="shared" ref="D67:D101" si="1">H67/2200</f>
        <v>112.25454545454545</v>
      </c>
      <c r="E67" s="13" t="s">
        <v>13</v>
      </c>
      <c r="F67" s="13">
        <v>98</v>
      </c>
      <c r="G67" s="13">
        <v>112</v>
      </c>
      <c r="H67" s="14">
        <v>246960</v>
      </c>
    </row>
    <row r="68" spans="1:8" ht="22.5" x14ac:dyDescent="0.25">
      <c r="A68" s="9" t="s">
        <v>177</v>
      </c>
      <c r="B68" s="10" t="s">
        <v>45</v>
      </c>
      <c r="C68" s="11" t="s">
        <v>178</v>
      </c>
      <c r="D68" s="12">
        <f t="shared" si="1"/>
        <v>252.43636363636364</v>
      </c>
      <c r="E68" s="13" t="s">
        <v>13</v>
      </c>
      <c r="F68" s="13">
        <v>98</v>
      </c>
      <c r="G68" s="13">
        <v>112</v>
      </c>
      <c r="H68" s="14">
        <v>555360</v>
      </c>
    </row>
    <row r="69" spans="1:8" ht="33.75" x14ac:dyDescent="0.25">
      <c r="A69" s="9" t="s">
        <v>179</v>
      </c>
      <c r="B69" s="10" t="s">
        <v>11</v>
      </c>
      <c r="C69" s="11" t="s">
        <v>180</v>
      </c>
      <c r="D69" s="12">
        <f t="shared" si="1"/>
        <v>228</v>
      </c>
      <c r="E69" s="13" t="s">
        <v>13</v>
      </c>
      <c r="F69" s="13">
        <v>39</v>
      </c>
      <c r="G69" s="13">
        <v>45</v>
      </c>
      <c r="H69" s="14">
        <v>501600</v>
      </c>
    </row>
    <row r="70" spans="1:8" ht="33.75" x14ac:dyDescent="0.25">
      <c r="A70" s="9" t="s">
        <v>181</v>
      </c>
      <c r="B70" s="10" t="s">
        <v>11</v>
      </c>
      <c r="C70" s="11" t="s">
        <v>182</v>
      </c>
      <c r="D70" s="12">
        <f t="shared" si="1"/>
        <v>644.31818181818187</v>
      </c>
      <c r="E70" s="13" t="s">
        <v>13</v>
      </c>
      <c r="F70" s="13">
        <v>96</v>
      </c>
      <c r="G70" s="13">
        <v>144</v>
      </c>
      <c r="H70" s="14">
        <v>1417500</v>
      </c>
    </row>
    <row r="71" spans="1:8" ht="33.75" x14ac:dyDescent="0.25">
      <c r="A71" s="9" t="s">
        <v>183</v>
      </c>
      <c r="B71" s="10" t="s">
        <v>11</v>
      </c>
      <c r="C71" s="11" t="s">
        <v>184</v>
      </c>
      <c r="D71" s="12">
        <f t="shared" si="1"/>
        <v>223.92870000000002</v>
      </c>
      <c r="E71" s="13" t="s">
        <v>13</v>
      </c>
      <c r="F71" s="13">
        <v>14</v>
      </c>
      <c r="G71" s="13">
        <v>21</v>
      </c>
      <c r="H71" s="14">
        <v>492643.14</v>
      </c>
    </row>
    <row r="72" spans="1:8" ht="22.5" x14ac:dyDescent="0.25">
      <c r="A72" s="9" t="s">
        <v>185</v>
      </c>
      <c r="B72" s="10" t="s">
        <v>45</v>
      </c>
      <c r="C72" s="11" t="s">
        <v>186</v>
      </c>
      <c r="D72" s="12">
        <f t="shared" si="1"/>
        <v>231.95454545454547</v>
      </c>
      <c r="E72" s="13" t="s">
        <v>13</v>
      </c>
      <c r="F72" s="13">
        <v>22</v>
      </c>
      <c r="G72" s="13">
        <v>31</v>
      </c>
      <c r="H72" s="14">
        <v>510300</v>
      </c>
    </row>
    <row r="73" spans="1:8" ht="33.75" x14ac:dyDescent="0.25">
      <c r="A73" s="9" t="s">
        <v>187</v>
      </c>
      <c r="B73" s="10" t="s">
        <v>11</v>
      </c>
      <c r="C73" s="11" t="s">
        <v>188</v>
      </c>
      <c r="D73" s="12">
        <f t="shared" si="1"/>
        <v>327.2166590909091</v>
      </c>
      <c r="E73" s="13" t="s">
        <v>13</v>
      </c>
      <c r="F73" s="13">
        <v>36</v>
      </c>
      <c r="G73" s="13">
        <v>54</v>
      </c>
      <c r="H73" s="14">
        <v>719876.65</v>
      </c>
    </row>
    <row r="74" spans="1:8" ht="33.75" x14ac:dyDescent="0.25">
      <c r="A74" s="9" t="s">
        <v>189</v>
      </c>
      <c r="B74" s="10" t="s">
        <v>148</v>
      </c>
      <c r="C74" s="11" t="s">
        <v>190</v>
      </c>
      <c r="D74" s="12">
        <f t="shared" si="1"/>
        <v>190.90909090909091</v>
      </c>
      <c r="E74" s="13" t="s">
        <v>13</v>
      </c>
      <c r="F74" s="13">
        <v>22</v>
      </c>
      <c r="G74" s="13">
        <v>33</v>
      </c>
      <c r="H74" s="14">
        <v>420000</v>
      </c>
    </row>
    <row r="75" spans="1:8" ht="33.75" x14ac:dyDescent="0.25">
      <c r="A75" s="9" t="s">
        <v>191</v>
      </c>
      <c r="B75" s="10" t="s">
        <v>148</v>
      </c>
      <c r="C75" s="11" t="s">
        <v>192</v>
      </c>
      <c r="D75" s="12">
        <f t="shared" si="1"/>
        <v>190.90909090909091</v>
      </c>
      <c r="E75" s="13" t="s">
        <v>13</v>
      </c>
      <c r="F75" s="13">
        <v>30</v>
      </c>
      <c r="G75" s="13">
        <v>45</v>
      </c>
      <c r="H75" s="14">
        <v>420000</v>
      </c>
    </row>
    <row r="76" spans="1:8" ht="33.75" x14ac:dyDescent="0.25">
      <c r="A76" s="9" t="s">
        <v>193</v>
      </c>
      <c r="B76" s="10" t="s">
        <v>148</v>
      </c>
      <c r="C76" s="11" t="s">
        <v>194</v>
      </c>
      <c r="D76" s="12">
        <f t="shared" si="1"/>
        <v>95.454545454545453</v>
      </c>
      <c r="E76" s="13" t="s">
        <v>13</v>
      </c>
      <c r="F76" s="13">
        <v>26</v>
      </c>
      <c r="G76" s="13">
        <v>39</v>
      </c>
      <c r="H76" s="14">
        <v>210000</v>
      </c>
    </row>
    <row r="77" spans="1:8" ht="33.75" x14ac:dyDescent="0.25">
      <c r="A77" s="9" t="s">
        <v>195</v>
      </c>
      <c r="B77" s="10" t="s">
        <v>196</v>
      </c>
      <c r="C77" s="11" t="s">
        <v>197</v>
      </c>
      <c r="D77" s="12">
        <f t="shared" si="1"/>
        <v>122.72727272727273</v>
      </c>
      <c r="E77" s="13" t="s">
        <v>13</v>
      </c>
      <c r="F77" s="13">
        <v>42</v>
      </c>
      <c r="G77" s="13">
        <v>63</v>
      </c>
      <c r="H77" s="14">
        <v>270000</v>
      </c>
    </row>
    <row r="78" spans="1:8" ht="22.5" x14ac:dyDescent="0.25">
      <c r="A78" s="9" t="s">
        <v>198</v>
      </c>
      <c r="B78" s="10" t="s">
        <v>58</v>
      </c>
      <c r="C78" s="11" t="s">
        <v>199</v>
      </c>
      <c r="D78" s="12">
        <f t="shared" si="1"/>
        <v>527.28714090909091</v>
      </c>
      <c r="E78" s="13" t="s">
        <v>13</v>
      </c>
      <c r="F78" s="13">
        <v>32</v>
      </c>
      <c r="G78" s="13">
        <v>48</v>
      </c>
      <c r="H78" s="14">
        <v>1160031.71</v>
      </c>
    </row>
    <row r="79" spans="1:8" ht="22.5" x14ac:dyDescent="0.25">
      <c r="A79" s="9" t="s">
        <v>200</v>
      </c>
      <c r="B79" s="10" t="s">
        <v>58</v>
      </c>
      <c r="C79" s="11" t="s">
        <v>201</v>
      </c>
      <c r="D79" s="12">
        <f t="shared" si="1"/>
        <v>359.42338181818178</v>
      </c>
      <c r="E79" s="13" t="s">
        <v>13</v>
      </c>
      <c r="F79" s="13">
        <v>11</v>
      </c>
      <c r="G79" s="13">
        <v>16</v>
      </c>
      <c r="H79" s="14">
        <v>790731.44</v>
      </c>
    </row>
    <row r="80" spans="1:8" ht="22.5" x14ac:dyDescent="0.25">
      <c r="A80" s="9" t="s">
        <v>202</v>
      </c>
      <c r="B80" s="10" t="s">
        <v>58</v>
      </c>
      <c r="C80" s="11" t="s">
        <v>203</v>
      </c>
      <c r="D80" s="12">
        <f t="shared" si="1"/>
        <v>424.18916363636367</v>
      </c>
      <c r="E80" s="13" t="s">
        <v>13</v>
      </c>
      <c r="F80" s="13">
        <v>30</v>
      </c>
      <c r="G80" s="13">
        <v>45</v>
      </c>
      <c r="H80" s="14">
        <v>933216.16</v>
      </c>
    </row>
    <row r="81" spans="1:8" ht="22.5" x14ac:dyDescent="0.25">
      <c r="A81" s="9" t="s">
        <v>204</v>
      </c>
      <c r="B81" s="10" t="s">
        <v>58</v>
      </c>
      <c r="C81" s="11" t="s">
        <v>205</v>
      </c>
      <c r="D81" s="12">
        <f t="shared" si="1"/>
        <v>182.04545454545453</v>
      </c>
      <c r="E81" s="13" t="s">
        <v>13</v>
      </c>
      <c r="F81" s="13">
        <v>20</v>
      </c>
      <c r="G81" s="13">
        <v>20</v>
      </c>
      <c r="H81" s="14">
        <v>400500</v>
      </c>
    </row>
    <row r="82" spans="1:8" ht="22.5" x14ac:dyDescent="0.25">
      <c r="A82" s="9" t="s">
        <v>206</v>
      </c>
      <c r="B82" s="10" t="s">
        <v>207</v>
      </c>
      <c r="C82" s="11" t="s">
        <v>208</v>
      </c>
      <c r="D82" s="12">
        <f t="shared" si="1"/>
        <v>252.84090909090909</v>
      </c>
      <c r="E82" s="13" t="s">
        <v>13</v>
      </c>
      <c r="F82" s="13">
        <v>22</v>
      </c>
      <c r="G82" s="13">
        <v>33</v>
      </c>
      <c r="H82" s="14">
        <v>556250</v>
      </c>
    </row>
    <row r="83" spans="1:8" ht="22.5" x14ac:dyDescent="0.25">
      <c r="A83" s="9" t="s">
        <v>209</v>
      </c>
      <c r="B83" s="10" t="s">
        <v>64</v>
      </c>
      <c r="C83" s="11" t="s">
        <v>210</v>
      </c>
      <c r="D83" s="12">
        <f t="shared" si="1"/>
        <v>227.55681818181819</v>
      </c>
      <c r="E83" s="13" t="s">
        <v>13</v>
      </c>
      <c r="F83" s="13">
        <v>13</v>
      </c>
      <c r="G83" s="13">
        <v>27</v>
      </c>
      <c r="H83" s="14">
        <v>500625</v>
      </c>
    </row>
    <row r="84" spans="1:8" ht="22.5" x14ac:dyDescent="0.25">
      <c r="A84" s="9" t="s">
        <v>211</v>
      </c>
      <c r="B84" s="10" t="s">
        <v>212</v>
      </c>
      <c r="C84" s="11" t="s">
        <v>213</v>
      </c>
      <c r="D84" s="12">
        <f t="shared" si="1"/>
        <v>202.27272727272728</v>
      </c>
      <c r="E84" s="13" t="s">
        <v>13</v>
      </c>
      <c r="F84" s="13">
        <v>12</v>
      </c>
      <c r="G84" s="13">
        <v>18</v>
      </c>
      <c r="H84" s="14">
        <v>445000</v>
      </c>
    </row>
    <row r="85" spans="1:8" ht="22.5" x14ac:dyDescent="0.25">
      <c r="A85" s="9" t="s">
        <v>214</v>
      </c>
      <c r="B85" s="10" t="s">
        <v>166</v>
      </c>
      <c r="C85" s="11" t="s">
        <v>215</v>
      </c>
      <c r="D85" s="12">
        <f t="shared" si="1"/>
        <v>133.5</v>
      </c>
      <c r="E85" s="13" t="s">
        <v>13</v>
      </c>
      <c r="F85" s="13">
        <v>50</v>
      </c>
      <c r="G85" s="13">
        <v>75</v>
      </c>
      <c r="H85" s="14">
        <v>293700</v>
      </c>
    </row>
    <row r="86" spans="1:8" ht="33.75" x14ac:dyDescent="0.25">
      <c r="A86" s="9" t="s">
        <v>216</v>
      </c>
      <c r="B86" s="10" t="s">
        <v>217</v>
      </c>
      <c r="C86" s="11" t="s">
        <v>218</v>
      </c>
      <c r="D86" s="12">
        <f t="shared" si="1"/>
        <v>151.70454545454547</v>
      </c>
      <c r="E86" s="13" t="s">
        <v>13</v>
      </c>
      <c r="F86" s="13">
        <v>50</v>
      </c>
      <c r="G86" s="13">
        <v>75</v>
      </c>
      <c r="H86" s="14">
        <v>333750</v>
      </c>
    </row>
    <row r="87" spans="1:8" ht="33.75" x14ac:dyDescent="0.25">
      <c r="A87" s="9" t="s">
        <v>219</v>
      </c>
      <c r="B87" s="10" t="s">
        <v>74</v>
      </c>
      <c r="C87" s="11" t="s">
        <v>220</v>
      </c>
      <c r="D87" s="12">
        <f t="shared" si="1"/>
        <v>95.454545454545453</v>
      </c>
      <c r="E87" s="13" t="s">
        <v>13</v>
      </c>
      <c r="F87" s="13">
        <v>24</v>
      </c>
      <c r="G87" s="13">
        <v>36</v>
      </c>
      <c r="H87" s="14">
        <v>210000</v>
      </c>
    </row>
    <row r="88" spans="1:8" ht="33.75" x14ac:dyDescent="0.25">
      <c r="A88" s="9" t="s">
        <v>221</v>
      </c>
      <c r="B88" s="10" t="s">
        <v>74</v>
      </c>
      <c r="C88" s="11" t="s">
        <v>222</v>
      </c>
      <c r="D88" s="12">
        <f t="shared" si="1"/>
        <v>238.63636363636363</v>
      </c>
      <c r="E88" s="13" t="s">
        <v>13</v>
      </c>
      <c r="F88" s="13">
        <v>10</v>
      </c>
      <c r="G88" s="13">
        <v>15</v>
      </c>
      <c r="H88" s="14">
        <v>525000</v>
      </c>
    </row>
    <row r="89" spans="1:8" ht="33.75" x14ac:dyDescent="0.25">
      <c r="A89" s="9" t="s">
        <v>223</v>
      </c>
      <c r="B89" s="10" t="s">
        <v>224</v>
      </c>
      <c r="C89" s="11" t="s">
        <v>225</v>
      </c>
      <c r="D89" s="12">
        <f t="shared" si="1"/>
        <v>138.40909090909091</v>
      </c>
      <c r="E89" s="13" t="s">
        <v>13</v>
      </c>
      <c r="F89" s="13">
        <v>39</v>
      </c>
      <c r="G89" s="13">
        <v>45</v>
      </c>
      <c r="H89" s="14">
        <v>304500</v>
      </c>
    </row>
    <row r="90" spans="1:8" ht="45" x14ac:dyDescent="0.25">
      <c r="A90" s="9" t="s">
        <v>226</v>
      </c>
      <c r="B90" s="10" t="s">
        <v>58</v>
      </c>
      <c r="C90" s="11" t="s">
        <v>227</v>
      </c>
      <c r="D90" s="12">
        <f t="shared" si="1"/>
        <v>42.287199999999999</v>
      </c>
      <c r="E90" s="13" t="s">
        <v>13</v>
      </c>
      <c r="F90" s="13">
        <v>22</v>
      </c>
      <c r="G90" s="13">
        <v>39</v>
      </c>
      <c r="H90" s="14">
        <v>93031.84</v>
      </c>
    </row>
    <row r="91" spans="1:8" ht="33.75" x14ac:dyDescent="0.25">
      <c r="A91" s="9" t="s">
        <v>228</v>
      </c>
      <c r="B91" s="10" t="s">
        <v>58</v>
      </c>
      <c r="C91" s="11" t="s">
        <v>229</v>
      </c>
      <c r="D91" s="12">
        <f t="shared" si="1"/>
        <v>333.66326363636364</v>
      </c>
      <c r="E91" s="13" t="s">
        <v>13</v>
      </c>
      <c r="F91" s="13"/>
      <c r="G91" s="13"/>
      <c r="H91" s="14">
        <v>734059.18</v>
      </c>
    </row>
    <row r="92" spans="1:8" ht="33.75" x14ac:dyDescent="0.25">
      <c r="A92" s="9" t="s">
        <v>230</v>
      </c>
      <c r="B92" s="10" t="s">
        <v>58</v>
      </c>
      <c r="C92" s="11" t="s">
        <v>231</v>
      </c>
      <c r="D92" s="12">
        <f t="shared" si="1"/>
        <v>130.73705454545455</v>
      </c>
      <c r="E92" s="13" t="s">
        <v>13</v>
      </c>
      <c r="F92" s="13"/>
      <c r="G92" s="13"/>
      <c r="H92" s="14">
        <v>287621.52</v>
      </c>
    </row>
    <row r="93" spans="1:8" ht="22.5" x14ac:dyDescent="0.25">
      <c r="A93" s="9" t="s">
        <v>232</v>
      </c>
      <c r="B93" s="10" t="s">
        <v>233</v>
      </c>
      <c r="C93" s="11" t="s">
        <v>234</v>
      </c>
      <c r="D93" s="12">
        <f t="shared" si="1"/>
        <v>192.59452727272728</v>
      </c>
      <c r="E93" s="13" t="s">
        <v>13</v>
      </c>
      <c r="F93" s="13"/>
      <c r="G93" s="13"/>
      <c r="H93" s="14">
        <v>423707.96</v>
      </c>
    </row>
    <row r="94" spans="1:8" ht="22.5" x14ac:dyDescent="0.25">
      <c r="A94" s="9" t="s">
        <v>235</v>
      </c>
      <c r="B94" s="10" t="s">
        <v>101</v>
      </c>
      <c r="C94" s="11" t="s">
        <v>236</v>
      </c>
      <c r="D94" s="12">
        <f t="shared" si="1"/>
        <v>205.22727272727272</v>
      </c>
      <c r="E94" s="13" t="s">
        <v>13</v>
      </c>
      <c r="F94" s="13"/>
      <c r="G94" s="13"/>
      <c r="H94" s="14">
        <v>451500</v>
      </c>
    </row>
    <row r="95" spans="1:8" ht="33.75" x14ac:dyDescent="0.25">
      <c r="A95" s="9" t="s">
        <v>237</v>
      </c>
      <c r="B95" s="10" t="s">
        <v>238</v>
      </c>
      <c r="C95" s="11" t="s">
        <v>239</v>
      </c>
      <c r="D95" s="12">
        <f t="shared" si="1"/>
        <v>190.90909090909091</v>
      </c>
      <c r="E95" s="13" t="s">
        <v>13</v>
      </c>
      <c r="F95" s="13"/>
      <c r="G95" s="13"/>
      <c r="H95" s="14">
        <v>420000</v>
      </c>
    </row>
    <row r="96" spans="1:8" ht="33.75" x14ac:dyDescent="0.25">
      <c r="A96" s="9" t="s">
        <v>240</v>
      </c>
      <c r="B96" s="10" t="s">
        <v>241</v>
      </c>
      <c r="C96" s="11" t="s">
        <v>242</v>
      </c>
      <c r="D96" s="12">
        <f t="shared" si="1"/>
        <v>190.90909090909091</v>
      </c>
      <c r="E96" s="13" t="s">
        <v>13</v>
      </c>
      <c r="F96" s="13"/>
      <c r="G96" s="13"/>
      <c r="H96" s="14">
        <v>420000</v>
      </c>
    </row>
    <row r="97" spans="1:8" ht="33.75" x14ac:dyDescent="0.25">
      <c r="A97" s="9" t="s">
        <v>243</v>
      </c>
      <c r="B97" s="10" t="s">
        <v>241</v>
      </c>
      <c r="C97" s="11" t="s">
        <v>244</v>
      </c>
      <c r="D97" s="12">
        <f t="shared" si="1"/>
        <v>205.22727272727272</v>
      </c>
      <c r="E97" s="13" t="s">
        <v>13</v>
      </c>
      <c r="F97" s="13"/>
      <c r="G97" s="13"/>
      <c r="H97" s="14">
        <v>451500</v>
      </c>
    </row>
    <row r="98" spans="1:8" ht="33.75" x14ac:dyDescent="0.25">
      <c r="A98" s="9" t="s">
        <v>245</v>
      </c>
      <c r="B98" s="10" t="s">
        <v>241</v>
      </c>
      <c r="C98" s="11" t="s">
        <v>246</v>
      </c>
      <c r="D98" s="12">
        <f t="shared" si="1"/>
        <v>114.54545454545455</v>
      </c>
      <c r="E98" s="13" t="s">
        <v>13</v>
      </c>
      <c r="F98" s="13"/>
      <c r="G98" s="13"/>
      <c r="H98" s="14">
        <v>252000</v>
      </c>
    </row>
    <row r="99" spans="1:8" ht="33.75" x14ac:dyDescent="0.25">
      <c r="A99" s="9" t="s">
        <v>247</v>
      </c>
      <c r="B99" s="10" t="s">
        <v>101</v>
      </c>
      <c r="C99" s="11" t="s">
        <v>248</v>
      </c>
      <c r="D99" s="12">
        <f t="shared" si="1"/>
        <v>190.90909090909091</v>
      </c>
      <c r="E99" s="13" t="s">
        <v>13</v>
      </c>
      <c r="F99" s="13"/>
      <c r="G99" s="13"/>
      <c r="H99" s="14">
        <v>420000</v>
      </c>
    </row>
    <row r="100" spans="1:8" ht="22.5" x14ac:dyDescent="0.25">
      <c r="A100" s="9" t="s">
        <v>249</v>
      </c>
      <c r="B100" s="10" t="s">
        <v>101</v>
      </c>
      <c r="C100" s="11" t="s">
        <v>250</v>
      </c>
      <c r="D100" s="12">
        <f t="shared" si="1"/>
        <v>190.90909090909091</v>
      </c>
      <c r="E100" s="13" t="s">
        <v>13</v>
      </c>
      <c r="F100" s="13"/>
      <c r="G100" s="13"/>
      <c r="H100" s="14">
        <v>420000</v>
      </c>
    </row>
    <row r="101" spans="1:8" ht="33.75" x14ac:dyDescent="0.25">
      <c r="A101" s="9" t="s">
        <v>251</v>
      </c>
      <c r="B101" s="10" t="s">
        <v>252</v>
      </c>
      <c r="C101" s="11" t="s">
        <v>253</v>
      </c>
      <c r="D101" s="12">
        <f t="shared" si="1"/>
        <v>127.37821818181818</v>
      </c>
      <c r="E101" s="13" t="s">
        <v>13</v>
      </c>
      <c r="F101" s="13">
        <v>30</v>
      </c>
      <c r="G101" s="13">
        <v>45</v>
      </c>
      <c r="H101" s="14">
        <v>280232.08</v>
      </c>
    </row>
    <row r="102" spans="1:8" x14ac:dyDescent="0.25">
      <c r="A102" s="23"/>
      <c r="B102" s="24"/>
      <c r="C102" s="38" t="s">
        <v>254</v>
      </c>
      <c r="D102" s="38"/>
      <c r="E102" s="38"/>
      <c r="F102" s="21"/>
      <c r="G102" s="21"/>
      <c r="H102" s="27">
        <f>SUM(H65:H101)</f>
        <v>19281950.989999998</v>
      </c>
    </row>
    <row r="103" spans="1:8" x14ac:dyDescent="0.25">
      <c r="A103" s="23"/>
      <c r="B103" s="24"/>
      <c r="C103" s="28"/>
      <c r="D103" s="23"/>
      <c r="E103" s="23"/>
      <c r="F103" s="23"/>
      <c r="G103" s="23"/>
      <c r="H103" s="22"/>
    </row>
    <row r="104" spans="1:8" x14ac:dyDescent="0.25">
      <c r="A104" s="38" t="s">
        <v>255</v>
      </c>
      <c r="B104" s="38"/>
      <c r="C104" s="38"/>
      <c r="D104" s="38"/>
      <c r="E104" s="38"/>
      <c r="F104" s="38"/>
      <c r="G104" s="38"/>
      <c r="H104" s="38"/>
    </row>
    <row r="105" spans="1:8" ht="33.75" x14ac:dyDescent="0.25">
      <c r="A105" s="9" t="s">
        <v>256</v>
      </c>
      <c r="B105" s="10" t="s">
        <v>11</v>
      </c>
      <c r="C105" s="11" t="s">
        <v>257</v>
      </c>
      <c r="D105" s="12">
        <f>H105/1600</f>
        <v>867.95008749999988</v>
      </c>
      <c r="E105" s="13" t="s">
        <v>13</v>
      </c>
      <c r="F105" s="13">
        <v>8</v>
      </c>
      <c r="G105" s="13">
        <v>12</v>
      </c>
      <c r="H105" s="14">
        <v>1388720.14</v>
      </c>
    </row>
    <row r="106" spans="1:8" ht="22.5" x14ac:dyDescent="0.25">
      <c r="A106" s="9" t="s">
        <v>258</v>
      </c>
      <c r="B106" s="10" t="s">
        <v>11</v>
      </c>
      <c r="C106" s="11" t="s">
        <v>259</v>
      </c>
      <c r="D106" s="12">
        <f t="shared" ref="D106:D125" si="2">H106/1600</f>
        <v>562.5</v>
      </c>
      <c r="E106" s="13" t="s">
        <v>13</v>
      </c>
      <c r="F106" s="13">
        <v>10</v>
      </c>
      <c r="G106" s="13">
        <v>12</v>
      </c>
      <c r="H106" s="14">
        <v>900000</v>
      </c>
    </row>
    <row r="107" spans="1:8" ht="22.5" x14ac:dyDescent="0.25">
      <c r="A107" s="9" t="s">
        <v>260</v>
      </c>
      <c r="B107" s="10" t="s">
        <v>11</v>
      </c>
      <c r="C107" s="11" t="s">
        <v>261</v>
      </c>
      <c r="D107" s="12">
        <f t="shared" si="2"/>
        <v>307.2328</v>
      </c>
      <c r="E107" s="13" t="s">
        <v>13</v>
      </c>
      <c r="F107" s="13">
        <v>100</v>
      </c>
      <c r="G107" s="13">
        <v>150</v>
      </c>
      <c r="H107" s="14">
        <v>491572.47999999998</v>
      </c>
    </row>
    <row r="108" spans="1:8" ht="33.75" x14ac:dyDescent="0.25">
      <c r="A108" s="9" t="s">
        <v>262</v>
      </c>
      <c r="B108" s="10" t="s">
        <v>263</v>
      </c>
      <c r="C108" s="11" t="s">
        <v>264</v>
      </c>
      <c r="D108" s="12">
        <f t="shared" si="2"/>
        <v>160.69999999999999</v>
      </c>
      <c r="E108" s="13" t="s">
        <v>13</v>
      </c>
      <c r="F108" s="13">
        <v>24</v>
      </c>
      <c r="G108" s="13">
        <v>36</v>
      </c>
      <c r="H108" s="14">
        <v>257120</v>
      </c>
    </row>
    <row r="109" spans="1:8" ht="22.5" x14ac:dyDescent="0.25">
      <c r="A109" s="9" t="s">
        <v>265</v>
      </c>
      <c r="B109" s="10" t="s">
        <v>266</v>
      </c>
      <c r="C109" s="11" t="s">
        <v>267</v>
      </c>
      <c r="D109" s="12">
        <f t="shared" si="2"/>
        <v>50</v>
      </c>
      <c r="E109" s="13" t="s">
        <v>13</v>
      </c>
      <c r="F109" s="13">
        <v>60</v>
      </c>
      <c r="G109" s="13">
        <v>90</v>
      </c>
      <c r="H109" s="14">
        <v>80000</v>
      </c>
    </row>
    <row r="110" spans="1:8" ht="33.75" x14ac:dyDescent="0.25">
      <c r="A110" s="9" t="s">
        <v>268</v>
      </c>
      <c r="B110" s="10" t="s">
        <v>238</v>
      </c>
      <c r="C110" s="11" t="s">
        <v>269</v>
      </c>
      <c r="D110" s="12">
        <f t="shared" si="2"/>
        <v>100</v>
      </c>
      <c r="E110" s="13" t="s">
        <v>13</v>
      </c>
      <c r="F110" s="13">
        <v>26</v>
      </c>
      <c r="G110" s="13">
        <v>39</v>
      </c>
      <c r="H110" s="14">
        <v>160000</v>
      </c>
    </row>
    <row r="111" spans="1:8" ht="22.5" x14ac:dyDescent="0.25">
      <c r="A111" s="9" t="s">
        <v>270</v>
      </c>
      <c r="B111" s="10" t="s">
        <v>271</v>
      </c>
      <c r="C111" s="11" t="s">
        <v>272</v>
      </c>
      <c r="D111" s="12">
        <f t="shared" si="2"/>
        <v>250</v>
      </c>
      <c r="E111" s="13" t="s">
        <v>13</v>
      </c>
      <c r="F111" s="13">
        <v>18</v>
      </c>
      <c r="G111" s="13">
        <v>27</v>
      </c>
      <c r="H111" s="14">
        <v>400000</v>
      </c>
    </row>
    <row r="112" spans="1:8" ht="33.75" x14ac:dyDescent="0.25">
      <c r="A112" s="9" t="s">
        <v>273</v>
      </c>
      <c r="B112" s="10" t="s">
        <v>241</v>
      </c>
      <c r="C112" s="11" t="s">
        <v>274</v>
      </c>
      <c r="D112" s="12">
        <f t="shared" si="2"/>
        <v>200</v>
      </c>
      <c r="E112" s="13" t="s">
        <v>13</v>
      </c>
      <c r="F112" s="13">
        <v>32</v>
      </c>
      <c r="G112" s="13">
        <v>48</v>
      </c>
      <c r="H112" s="14">
        <v>320000</v>
      </c>
    </row>
    <row r="113" spans="1:8" ht="22.5" x14ac:dyDescent="0.25">
      <c r="A113" s="9" t="s">
        <v>275</v>
      </c>
      <c r="B113" s="10" t="s">
        <v>276</v>
      </c>
      <c r="C113" s="11" t="s">
        <v>277</v>
      </c>
      <c r="D113" s="12">
        <f t="shared" si="2"/>
        <v>337.99087500000002</v>
      </c>
      <c r="E113" s="13" t="s">
        <v>13</v>
      </c>
      <c r="F113" s="13">
        <v>18</v>
      </c>
      <c r="G113" s="13">
        <v>27</v>
      </c>
      <c r="H113" s="14">
        <v>540785.4</v>
      </c>
    </row>
    <row r="114" spans="1:8" ht="33.75" x14ac:dyDescent="0.25">
      <c r="A114" s="9" t="s">
        <v>278</v>
      </c>
      <c r="B114" s="10" t="s">
        <v>279</v>
      </c>
      <c r="C114" s="11" t="s">
        <v>280</v>
      </c>
      <c r="D114" s="12">
        <f t="shared" si="2"/>
        <v>170</v>
      </c>
      <c r="E114" s="13" t="s">
        <v>13</v>
      </c>
      <c r="F114" s="13">
        <v>54</v>
      </c>
      <c r="G114" s="13">
        <v>81</v>
      </c>
      <c r="H114" s="14">
        <v>272000</v>
      </c>
    </row>
    <row r="115" spans="1:8" ht="33.75" x14ac:dyDescent="0.25">
      <c r="A115" s="9" t="s">
        <v>281</v>
      </c>
      <c r="B115" s="10" t="s">
        <v>282</v>
      </c>
      <c r="C115" s="11" t="s">
        <v>283</v>
      </c>
      <c r="D115" s="12">
        <f t="shared" si="2"/>
        <v>150</v>
      </c>
      <c r="E115" s="13" t="s">
        <v>13</v>
      </c>
      <c r="F115" s="13">
        <v>22</v>
      </c>
      <c r="G115" s="13">
        <v>33</v>
      </c>
      <c r="H115" s="14">
        <v>240000</v>
      </c>
    </row>
    <row r="116" spans="1:8" ht="33.75" x14ac:dyDescent="0.25">
      <c r="A116" s="9" t="s">
        <v>284</v>
      </c>
      <c r="B116" s="10" t="s">
        <v>285</v>
      </c>
      <c r="C116" s="11" t="s">
        <v>286</v>
      </c>
      <c r="D116" s="12">
        <f t="shared" si="2"/>
        <v>150</v>
      </c>
      <c r="E116" s="13" t="s">
        <v>13</v>
      </c>
      <c r="F116" s="13">
        <v>20</v>
      </c>
      <c r="G116" s="13">
        <v>30</v>
      </c>
      <c r="H116" s="14">
        <v>240000</v>
      </c>
    </row>
    <row r="117" spans="1:8" ht="22.5" x14ac:dyDescent="0.25">
      <c r="A117" s="9" t="s">
        <v>287</v>
      </c>
      <c r="B117" s="10" t="s">
        <v>288</v>
      </c>
      <c r="C117" s="11" t="s">
        <v>289</v>
      </c>
      <c r="D117" s="12">
        <f t="shared" si="2"/>
        <v>250</v>
      </c>
      <c r="E117" s="13" t="s">
        <v>13</v>
      </c>
      <c r="F117" s="13">
        <v>12</v>
      </c>
      <c r="G117" s="13">
        <v>16</v>
      </c>
      <c r="H117" s="14">
        <v>400000</v>
      </c>
    </row>
    <row r="118" spans="1:8" ht="22.5" x14ac:dyDescent="0.25">
      <c r="A118" s="9" t="s">
        <v>290</v>
      </c>
      <c r="B118" s="10" t="s">
        <v>288</v>
      </c>
      <c r="C118" s="11" t="s">
        <v>291</v>
      </c>
      <c r="D118" s="12">
        <f t="shared" si="2"/>
        <v>100</v>
      </c>
      <c r="E118" s="13" t="s">
        <v>13</v>
      </c>
      <c r="F118" s="13">
        <v>31</v>
      </c>
      <c r="G118" s="13">
        <v>39</v>
      </c>
      <c r="H118" s="14">
        <v>160000</v>
      </c>
    </row>
    <row r="119" spans="1:8" ht="22.5" x14ac:dyDescent="0.25">
      <c r="A119" s="9" t="s">
        <v>292</v>
      </c>
      <c r="B119" s="10" t="s">
        <v>15</v>
      </c>
      <c r="C119" s="11" t="s">
        <v>293</v>
      </c>
      <c r="D119" s="12">
        <f t="shared" si="2"/>
        <v>150</v>
      </c>
      <c r="E119" s="13" t="s">
        <v>13</v>
      </c>
      <c r="F119" s="13"/>
      <c r="G119" s="13"/>
      <c r="H119" s="14">
        <v>240000</v>
      </c>
    </row>
    <row r="120" spans="1:8" ht="33.75" x14ac:dyDescent="0.25">
      <c r="A120" s="9" t="s">
        <v>294</v>
      </c>
      <c r="B120" s="10" t="s">
        <v>241</v>
      </c>
      <c r="C120" s="11" t="s">
        <v>295</v>
      </c>
      <c r="D120" s="12">
        <f t="shared" si="2"/>
        <v>400</v>
      </c>
      <c r="E120" s="13" t="s">
        <v>13</v>
      </c>
      <c r="F120" s="13">
        <v>31</v>
      </c>
      <c r="G120" s="13">
        <v>39</v>
      </c>
      <c r="H120" s="14">
        <v>640000</v>
      </c>
    </row>
    <row r="121" spans="1:8" ht="22.5" x14ac:dyDescent="0.25">
      <c r="A121" s="9" t="s">
        <v>296</v>
      </c>
      <c r="B121" s="10" t="s">
        <v>101</v>
      </c>
      <c r="C121" s="11" t="s">
        <v>297</v>
      </c>
      <c r="D121" s="12">
        <f t="shared" si="2"/>
        <v>162.5</v>
      </c>
      <c r="E121" s="13" t="s">
        <v>13</v>
      </c>
      <c r="F121" s="13">
        <v>31</v>
      </c>
      <c r="G121" s="13">
        <v>39</v>
      </c>
      <c r="H121" s="14">
        <v>260000</v>
      </c>
    </row>
    <row r="122" spans="1:8" ht="22.5" x14ac:dyDescent="0.25">
      <c r="A122" s="9" t="s">
        <v>298</v>
      </c>
      <c r="B122" s="10" t="s">
        <v>101</v>
      </c>
      <c r="C122" s="11" t="s">
        <v>299</v>
      </c>
      <c r="D122" s="12">
        <f t="shared" si="2"/>
        <v>162.5</v>
      </c>
      <c r="E122" s="13" t="s">
        <v>13</v>
      </c>
      <c r="F122" s="13"/>
      <c r="G122" s="13"/>
      <c r="H122" s="14">
        <v>260000</v>
      </c>
    </row>
    <row r="123" spans="1:8" ht="33.75" x14ac:dyDescent="0.25">
      <c r="A123" s="9" t="s">
        <v>300</v>
      </c>
      <c r="B123" s="10" t="s">
        <v>301</v>
      </c>
      <c r="C123" s="11" t="s">
        <v>302</v>
      </c>
      <c r="D123" s="12">
        <f t="shared" si="2"/>
        <v>336.94555000000003</v>
      </c>
      <c r="E123" s="13" t="s">
        <v>13</v>
      </c>
      <c r="F123" s="13"/>
      <c r="G123" s="13"/>
      <c r="H123" s="14">
        <v>539112.88</v>
      </c>
    </row>
    <row r="124" spans="1:8" ht="33.75" x14ac:dyDescent="0.25">
      <c r="A124" s="9" t="s">
        <v>303</v>
      </c>
      <c r="B124" s="10" t="s">
        <v>301</v>
      </c>
      <c r="C124" s="11" t="s">
        <v>304</v>
      </c>
      <c r="D124" s="12">
        <f t="shared" si="2"/>
        <v>392.04135000000002</v>
      </c>
      <c r="E124" s="13" t="s">
        <v>13</v>
      </c>
      <c r="F124" s="13"/>
      <c r="G124" s="13"/>
      <c r="H124" s="14">
        <v>627266.16</v>
      </c>
    </row>
    <row r="125" spans="1:8" ht="90" x14ac:dyDescent="0.25">
      <c r="A125" s="9" t="s">
        <v>305</v>
      </c>
      <c r="B125" s="29" t="s">
        <v>306</v>
      </c>
      <c r="C125" s="11" t="s">
        <v>307</v>
      </c>
      <c r="D125" s="12">
        <f t="shared" si="2"/>
        <v>508.49437499999999</v>
      </c>
      <c r="E125" s="13" t="s">
        <v>13</v>
      </c>
      <c r="F125" s="13">
        <v>31</v>
      </c>
      <c r="G125" s="13">
        <v>39</v>
      </c>
      <c r="H125" s="14">
        <v>813591</v>
      </c>
    </row>
    <row r="126" spans="1:8" x14ac:dyDescent="0.25">
      <c r="A126" s="30"/>
      <c r="B126" s="31"/>
      <c r="C126" s="38" t="s">
        <v>308</v>
      </c>
      <c r="D126" s="38"/>
      <c r="E126" s="38"/>
      <c r="F126" s="26"/>
      <c r="G126" s="26"/>
      <c r="H126" s="22">
        <f>SUM(H105:H125)</f>
        <v>9230168.0599999987</v>
      </c>
    </row>
    <row r="127" spans="1:8" x14ac:dyDescent="0.25">
      <c r="A127" s="23"/>
      <c r="B127" s="24"/>
      <c r="C127" s="28"/>
      <c r="D127" s="23"/>
      <c r="E127" s="23"/>
      <c r="F127" s="23"/>
      <c r="G127" s="26"/>
      <c r="H127" s="22"/>
    </row>
    <row r="128" spans="1:8" x14ac:dyDescent="0.25">
      <c r="A128" s="38" t="s">
        <v>309</v>
      </c>
      <c r="B128" s="38"/>
      <c r="C128" s="38"/>
      <c r="D128" s="38"/>
      <c r="E128" s="38"/>
      <c r="F128" s="38"/>
      <c r="G128" s="38"/>
      <c r="H128" s="38"/>
    </row>
    <row r="129" spans="1:8" ht="22.5" x14ac:dyDescent="0.25">
      <c r="A129" s="9" t="s">
        <v>310</v>
      </c>
      <c r="B129" s="10" t="s">
        <v>27</v>
      </c>
      <c r="C129" s="11" t="s">
        <v>311</v>
      </c>
      <c r="D129" s="32">
        <f>H129/8000</f>
        <v>1246.25</v>
      </c>
      <c r="E129" s="13" t="s">
        <v>13</v>
      </c>
      <c r="F129" s="13">
        <v>200</v>
      </c>
      <c r="G129" s="13">
        <v>300</v>
      </c>
      <c r="H129" s="14">
        <v>9970000</v>
      </c>
    </row>
    <row r="130" spans="1:8" ht="101.25" x14ac:dyDescent="0.25">
      <c r="A130" s="9" t="s">
        <v>312</v>
      </c>
      <c r="B130" s="10" t="s">
        <v>23</v>
      </c>
      <c r="C130" s="11" t="s">
        <v>313</v>
      </c>
      <c r="D130" s="32">
        <f>H130/8000</f>
        <v>3250</v>
      </c>
      <c r="E130" s="13" t="s">
        <v>13</v>
      </c>
      <c r="F130" s="13">
        <v>129</v>
      </c>
      <c r="G130" s="13">
        <v>195</v>
      </c>
      <c r="H130" s="14">
        <v>26000000</v>
      </c>
    </row>
    <row r="131" spans="1:8" ht="33.75" x14ac:dyDescent="0.25">
      <c r="A131" s="9" t="s">
        <v>314</v>
      </c>
      <c r="B131" s="10" t="s">
        <v>11</v>
      </c>
      <c r="C131" s="11" t="s">
        <v>315</v>
      </c>
      <c r="D131" s="32">
        <f>H131/8000</f>
        <v>1042.29525625</v>
      </c>
      <c r="E131" s="13" t="s">
        <v>13</v>
      </c>
      <c r="F131" s="13">
        <v>100</v>
      </c>
      <c r="G131" s="13">
        <v>150</v>
      </c>
      <c r="H131" s="14">
        <v>8338362.0499999998</v>
      </c>
    </row>
    <row r="132" spans="1:8" x14ac:dyDescent="0.25">
      <c r="A132" s="9" t="s">
        <v>316</v>
      </c>
      <c r="B132" s="10" t="s">
        <v>317</v>
      </c>
      <c r="C132" s="11" t="s">
        <v>318</v>
      </c>
      <c r="D132" s="32">
        <f>2682.85+1028.9</f>
        <v>3711.75</v>
      </c>
      <c r="E132" s="13" t="s">
        <v>13</v>
      </c>
      <c r="F132" s="13">
        <v>32</v>
      </c>
      <c r="G132" s="13">
        <v>48</v>
      </c>
      <c r="H132" s="14">
        <v>3900000</v>
      </c>
    </row>
    <row r="133" spans="1:8" x14ac:dyDescent="0.25">
      <c r="A133" s="9" t="s">
        <v>319</v>
      </c>
      <c r="B133" s="10" t="s">
        <v>317</v>
      </c>
      <c r="C133" s="11" t="s">
        <v>320</v>
      </c>
      <c r="D133" s="32">
        <v>1</v>
      </c>
      <c r="E133" s="13" t="s">
        <v>321</v>
      </c>
      <c r="F133" s="13">
        <v>114</v>
      </c>
      <c r="G133" s="13">
        <v>171</v>
      </c>
      <c r="H133" s="14">
        <v>1334062</v>
      </c>
    </row>
    <row r="134" spans="1:8" ht="33.75" x14ac:dyDescent="0.25">
      <c r="A134" s="9" t="s">
        <v>322</v>
      </c>
      <c r="B134" s="10" t="s">
        <v>23</v>
      </c>
      <c r="C134" s="11" t="s">
        <v>323</v>
      </c>
      <c r="D134" s="32">
        <f>1757.3+702.59</f>
        <v>2459.89</v>
      </c>
      <c r="E134" s="13" t="s">
        <v>13</v>
      </c>
      <c r="F134" s="13">
        <v>40</v>
      </c>
      <c r="G134" s="13">
        <v>60</v>
      </c>
      <c r="H134" s="14">
        <f>ROUND(2383164.51/2,2)</f>
        <v>1191582.26</v>
      </c>
    </row>
    <row r="135" spans="1:8" ht="33.75" x14ac:dyDescent="0.25">
      <c r="A135" s="9" t="s">
        <v>324</v>
      </c>
      <c r="B135" s="10" t="s">
        <v>23</v>
      </c>
      <c r="C135" s="11" t="s">
        <v>325</v>
      </c>
      <c r="D135" s="32">
        <f>1757.3+702.59</f>
        <v>2459.89</v>
      </c>
      <c r="E135" s="13" t="s">
        <v>13</v>
      </c>
      <c r="F135" s="13">
        <v>69</v>
      </c>
      <c r="G135" s="13">
        <v>103</v>
      </c>
      <c r="H135" s="14">
        <f>ROUND(2383164.51/2,2)-0.01</f>
        <v>1191582.25</v>
      </c>
    </row>
    <row r="136" spans="1:8" ht="22.5" x14ac:dyDescent="0.25">
      <c r="A136" s="9" t="s">
        <v>326</v>
      </c>
      <c r="B136" s="10" t="s">
        <v>11</v>
      </c>
      <c r="C136" s="11" t="s">
        <v>327</v>
      </c>
      <c r="D136" s="32">
        <f t="shared" ref="D136:D142" si="3">H136/8000</f>
        <v>323.65474375000002</v>
      </c>
      <c r="E136" s="13" t="s">
        <v>13</v>
      </c>
      <c r="F136" s="13">
        <v>20</v>
      </c>
      <c r="G136" s="13">
        <v>30</v>
      </c>
      <c r="H136" s="14">
        <v>2589237.9500000002</v>
      </c>
    </row>
    <row r="137" spans="1:8" ht="22.5" x14ac:dyDescent="0.25">
      <c r="A137" s="9" t="s">
        <v>328</v>
      </c>
      <c r="B137" s="10" t="s">
        <v>11</v>
      </c>
      <c r="C137" s="11" t="s">
        <v>329</v>
      </c>
      <c r="D137" s="32">
        <f t="shared" si="3"/>
        <v>205.8</v>
      </c>
      <c r="E137" s="13" t="s">
        <v>13</v>
      </c>
      <c r="F137" s="13">
        <v>17</v>
      </c>
      <c r="G137" s="13">
        <v>29</v>
      </c>
      <c r="H137" s="14">
        <f>2058000*0.8</f>
        <v>1646400</v>
      </c>
    </row>
    <row r="138" spans="1:8" ht="22.5" x14ac:dyDescent="0.25">
      <c r="A138" s="9" t="s">
        <v>330</v>
      </c>
      <c r="B138" s="10" t="s">
        <v>45</v>
      </c>
      <c r="C138" s="11" t="s">
        <v>331</v>
      </c>
      <c r="D138" s="32">
        <f t="shared" si="3"/>
        <v>462.8</v>
      </c>
      <c r="E138" s="13" t="s">
        <v>13</v>
      </c>
      <c r="F138" s="13">
        <v>22</v>
      </c>
      <c r="G138" s="13">
        <v>31</v>
      </c>
      <c r="H138" s="14">
        <f>4628000*0.8</f>
        <v>3702400</v>
      </c>
    </row>
    <row r="139" spans="1:8" ht="22.5" x14ac:dyDescent="0.25">
      <c r="A139" s="9" t="s">
        <v>332</v>
      </c>
      <c r="B139" s="10" t="s">
        <v>11</v>
      </c>
      <c r="C139" s="11" t="s">
        <v>333</v>
      </c>
      <c r="D139" s="32">
        <f t="shared" si="3"/>
        <v>415.5</v>
      </c>
      <c r="E139" s="13" t="s">
        <v>13</v>
      </c>
      <c r="F139" s="13"/>
      <c r="G139" s="13"/>
      <c r="H139" s="14">
        <v>3324000</v>
      </c>
    </row>
    <row r="140" spans="1:8" ht="22.5" x14ac:dyDescent="0.25">
      <c r="A140" s="9" t="s">
        <v>334</v>
      </c>
      <c r="B140" s="10" t="s">
        <v>11</v>
      </c>
      <c r="C140" s="11" t="s">
        <v>335</v>
      </c>
      <c r="D140" s="32">
        <f t="shared" si="3"/>
        <v>128.25</v>
      </c>
      <c r="E140" s="13" t="s">
        <v>13</v>
      </c>
      <c r="F140" s="13"/>
      <c r="G140" s="13"/>
      <c r="H140" s="14">
        <f>135*9500*0.8</f>
        <v>1026000</v>
      </c>
    </row>
    <row r="141" spans="1:8" ht="22.5" x14ac:dyDescent="0.25">
      <c r="A141" s="9" t="s">
        <v>336</v>
      </c>
      <c r="B141" s="10" t="s">
        <v>11</v>
      </c>
      <c r="C141" s="11" t="s">
        <v>337</v>
      </c>
      <c r="D141" s="32">
        <f t="shared" si="3"/>
        <v>66.5</v>
      </c>
      <c r="E141" s="13" t="s">
        <v>13</v>
      </c>
      <c r="F141" s="13"/>
      <c r="G141" s="13"/>
      <c r="H141" s="14">
        <f>70*9500*0.8</f>
        <v>532000</v>
      </c>
    </row>
    <row r="142" spans="1:8" ht="22.5" x14ac:dyDescent="0.25">
      <c r="A142" s="9" t="s">
        <v>338</v>
      </c>
      <c r="B142" s="10" t="s">
        <v>11</v>
      </c>
      <c r="C142" s="11" t="s">
        <v>339</v>
      </c>
      <c r="D142" s="32">
        <f t="shared" si="3"/>
        <v>276.69731874999997</v>
      </c>
      <c r="E142" s="13" t="s">
        <v>13</v>
      </c>
      <c r="F142" s="13"/>
      <c r="G142" s="13"/>
      <c r="H142" s="14">
        <f>(280*9500*0.8)+85578.55</f>
        <v>2213578.5499999998</v>
      </c>
    </row>
    <row r="143" spans="1:8" ht="33.75" x14ac:dyDescent="0.25">
      <c r="A143" s="9" t="s">
        <v>340</v>
      </c>
      <c r="B143" s="10" t="s">
        <v>341</v>
      </c>
      <c r="C143" s="11" t="s">
        <v>342</v>
      </c>
      <c r="D143" s="32">
        <f>H143/1000</f>
        <v>100</v>
      </c>
      <c r="E143" s="13" t="s">
        <v>13</v>
      </c>
      <c r="F143" s="13"/>
      <c r="G143" s="13"/>
      <c r="H143" s="14">
        <v>100000</v>
      </c>
    </row>
    <row r="144" spans="1:8" ht="22.5" x14ac:dyDescent="0.25">
      <c r="A144" s="9" t="s">
        <v>343</v>
      </c>
      <c r="B144" s="10" t="s">
        <v>58</v>
      </c>
      <c r="C144" s="11" t="s">
        <v>344</v>
      </c>
      <c r="D144" s="32">
        <f>H144/8000</f>
        <v>187.5</v>
      </c>
      <c r="E144" s="13" t="s">
        <v>13</v>
      </c>
      <c r="F144" s="13">
        <v>22</v>
      </c>
      <c r="G144" s="13">
        <v>31</v>
      </c>
      <c r="H144" s="14">
        <v>1500000</v>
      </c>
    </row>
    <row r="145" spans="1:8" x14ac:dyDescent="0.25">
      <c r="A145" s="23"/>
      <c r="B145" s="24"/>
      <c r="C145" s="38"/>
      <c r="D145" s="38"/>
      <c r="E145" s="38"/>
      <c r="F145" s="21"/>
      <c r="G145" s="21"/>
      <c r="H145" s="22">
        <f>SUM(H129:H144)</f>
        <v>68559205.060000002</v>
      </c>
    </row>
    <row r="146" spans="1:8" x14ac:dyDescent="0.25">
      <c r="A146" s="38" t="s">
        <v>345</v>
      </c>
      <c r="B146" s="38"/>
      <c r="C146" s="38"/>
      <c r="D146" s="38"/>
      <c r="E146" s="38"/>
      <c r="F146" s="38"/>
      <c r="G146" s="38"/>
      <c r="H146" s="38"/>
    </row>
    <row r="147" spans="1:8" ht="33.75" x14ac:dyDescent="0.25">
      <c r="A147" s="9" t="s">
        <v>346</v>
      </c>
      <c r="B147" s="10" t="s">
        <v>317</v>
      </c>
      <c r="C147" s="11" t="s">
        <v>347</v>
      </c>
      <c r="D147" s="32">
        <f>H147/2000</f>
        <v>4000</v>
      </c>
      <c r="E147" s="13" t="s">
        <v>13</v>
      </c>
      <c r="F147" s="13"/>
      <c r="G147" s="13"/>
      <c r="H147" s="14">
        <v>8000000</v>
      </c>
    </row>
    <row r="148" spans="1:8" ht="33.75" x14ac:dyDescent="0.25">
      <c r="A148" s="9" t="s">
        <v>348</v>
      </c>
      <c r="B148" s="10" t="s">
        <v>279</v>
      </c>
      <c r="C148" s="11" t="s">
        <v>349</v>
      </c>
      <c r="D148" s="32">
        <f>H148/8000</f>
        <v>137.5</v>
      </c>
      <c r="E148" s="13" t="s">
        <v>13</v>
      </c>
      <c r="F148" s="13">
        <v>6000</v>
      </c>
      <c r="G148" s="13">
        <v>9000</v>
      </c>
      <c r="H148" s="14">
        <v>1100000</v>
      </c>
    </row>
    <row r="149" spans="1:8" x14ac:dyDescent="0.25">
      <c r="A149" s="9" t="s">
        <v>350</v>
      </c>
      <c r="B149" s="10" t="s">
        <v>148</v>
      </c>
      <c r="C149" s="11" t="s">
        <v>351</v>
      </c>
      <c r="D149" s="32">
        <f>H149/8000</f>
        <v>500</v>
      </c>
      <c r="E149" s="13" t="s">
        <v>13</v>
      </c>
      <c r="F149" s="13">
        <v>36</v>
      </c>
      <c r="G149" s="13">
        <v>54</v>
      </c>
      <c r="H149" s="14">
        <v>4000000</v>
      </c>
    </row>
    <row r="150" spans="1:8" ht="22.5" x14ac:dyDescent="0.25">
      <c r="A150" s="9" t="s">
        <v>352</v>
      </c>
      <c r="B150" s="10" t="s">
        <v>285</v>
      </c>
      <c r="C150" s="11" t="s">
        <v>353</v>
      </c>
      <c r="D150" s="32">
        <f>H150/8000</f>
        <v>625</v>
      </c>
      <c r="E150" s="13" t="s">
        <v>13</v>
      </c>
      <c r="F150" s="13">
        <v>36</v>
      </c>
      <c r="G150" s="13">
        <v>54</v>
      </c>
      <c r="H150" s="14">
        <v>5000000</v>
      </c>
    </row>
    <row r="151" spans="1:8" ht="22.5" x14ac:dyDescent="0.25">
      <c r="A151" s="9" t="s">
        <v>354</v>
      </c>
      <c r="B151" s="10" t="s">
        <v>58</v>
      </c>
      <c r="C151" s="11" t="s">
        <v>355</v>
      </c>
      <c r="D151" s="32">
        <f>H151/4000</f>
        <v>165</v>
      </c>
      <c r="E151" s="13" t="s">
        <v>13</v>
      </c>
      <c r="F151" s="13">
        <v>20</v>
      </c>
      <c r="G151" s="13">
        <v>30</v>
      </c>
      <c r="H151" s="14">
        <v>660000</v>
      </c>
    </row>
    <row r="152" spans="1:8" x14ac:dyDescent="0.25">
      <c r="A152" s="23"/>
      <c r="B152" s="24"/>
      <c r="C152" s="38"/>
      <c r="D152" s="38"/>
      <c r="E152" s="38"/>
      <c r="F152" s="21"/>
      <c r="G152" s="21"/>
      <c r="H152" s="22">
        <f>SUM(H147:H151)</f>
        <v>18760000</v>
      </c>
    </row>
    <row r="153" spans="1:8" x14ac:dyDescent="0.25">
      <c r="A153" s="38" t="s">
        <v>356</v>
      </c>
      <c r="B153" s="38"/>
      <c r="C153" s="38"/>
      <c r="D153" s="38"/>
      <c r="E153" s="38"/>
      <c r="F153" s="38"/>
      <c r="G153" s="38"/>
      <c r="H153" s="38"/>
    </row>
    <row r="154" spans="1:8" ht="22.5" x14ac:dyDescent="0.25">
      <c r="A154" s="9" t="s">
        <v>357</v>
      </c>
      <c r="B154" s="10" t="s">
        <v>358</v>
      </c>
      <c r="C154" s="11" t="s">
        <v>359</v>
      </c>
      <c r="D154" s="12">
        <v>1</v>
      </c>
      <c r="E154" s="13" t="s">
        <v>360</v>
      </c>
      <c r="F154" s="13">
        <v>20</v>
      </c>
      <c r="G154" s="13">
        <v>30</v>
      </c>
      <c r="H154" s="14">
        <v>375000</v>
      </c>
    </row>
    <row r="155" spans="1:8" ht="22.5" x14ac:dyDescent="0.25">
      <c r="A155" s="9" t="s">
        <v>361</v>
      </c>
      <c r="B155" s="10" t="s">
        <v>358</v>
      </c>
      <c r="C155" s="11" t="s">
        <v>362</v>
      </c>
      <c r="D155" s="12">
        <v>1</v>
      </c>
      <c r="E155" s="13" t="s">
        <v>363</v>
      </c>
      <c r="F155" s="13">
        <v>20</v>
      </c>
      <c r="G155" s="13">
        <v>30</v>
      </c>
      <c r="H155" s="14">
        <v>1550000</v>
      </c>
    </row>
    <row r="156" spans="1:8" ht="22.5" x14ac:dyDescent="0.25">
      <c r="A156" s="9" t="s">
        <v>364</v>
      </c>
      <c r="B156" s="10" t="s">
        <v>365</v>
      </c>
      <c r="C156" s="11" t="s">
        <v>366</v>
      </c>
      <c r="D156" s="12">
        <v>1</v>
      </c>
      <c r="E156" s="13" t="s">
        <v>367</v>
      </c>
      <c r="F156" s="13">
        <v>128</v>
      </c>
      <c r="G156" s="13">
        <v>192</v>
      </c>
      <c r="H156" s="14">
        <v>2263004.75</v>
      </c>
    </row>
    <row r="157" spans="1:8" ht="22.5" x14ac:dyDescent="0.25">
      <c r="A157" s="9" t="s">
        <v>368</v>
      </c>
      <c r="B157" s="10" t="s">
        <v>365</v>
      </c>
      <c r="C157" s="11" t="s">
        <v>369</v>
      </c>
      <c r="D157" s="12">
        <v>1</v>
      </c>
      <c r="E157" s="13" t="s">
        <v>370</v>
      </c>
      <c r="F157" s="13">
        <v>70</v>
      </c>
      <c r="G157" s="13">
        <v>105</v>
      </c>
      <c r="H157" s="14">
        <v>1936490.89</v>
      </c>
    </row>
    <row r="158" spans="1:8" ht="22.5" x14ac:dyDescent="0.25">
      <c r="A158" s="9" t="s">
        <v>371</v>
      </c>
      <c r="B158" s="10" t="s">
        <v>365</v>
      </c>
      <c r="C158" s="11" t="s">
        <v>372</v>
      </c>
      <c r="D158" s="12">
        <v>1</v>
      </c>
      <c r="E158" s="13" t="s">
        <v>373</v>
      </c>
      <c r="F158" s="13">
        <v>18</v>
      </c>
      <c r="G158" s="13">
        <v>26</v>
      </c>
      <c r="H158" s="14">
        <v>406769.68</v>
      </c>
    </row>
    <row r="159" spans="1:8" ht="22.5" x14ac:dyDescent="0.25">
      <c r="A159" s="9" t="s">
        <v>374</v>
      </c>
      <c r="B159" s="10" t="s">
        <v>365</v>
      </c>
      <c r="C159" s="11" t="s">
        <v>375</v>
      </c>
      <c r="D159" s="12">
        <v>1</v>
      </c>
      <c r="E159" s="13" t="s">
        <v>367</v>
      </c>
      <c r="F159" s="13">
        <v>18</v>
      </c>
      <c r="G159" s="13">
        <v>26</v>
      </c>
      <c r="H159" s="14">
        <v>319232</v>
      </c>
    </row>
    <row r="160" spans="1:8" ht="22.5" x14ac:dyDescent="0.25">
      <c r="A160" s="9" t="s">
        <v>376</v>
      </c>
      <c r="B160" s="10" t="s">
        <v>365</v>
      </c>
      <c r="C160" s="11" t="s">
        <v>377</v>
      </c>
      <c r="D160" s="12">
        <v>1</v>
      </c>
      <c r="E160" s="13" t="s">
        <v>367</v>
      </c>
      <c r="F160" s="13">
        <v>60</v>
      </c>
      <c r="G160" s="13">
        <v>90</v>
      </c>
      <c r="H160" s="14">
        <v>319670.69</v>
      </c>
    </row>
    <row r="161" spans="1:8" ht="22.5" x14ac:dyDescent="0.25">
      <c r="A161" s="9" t="s">
        <v>378</v>
      </c>
      <c r="B161" s="10" t="s">
        <v>365</v>
      </c>
      <c r="C161" s="11" t="s">
        <v>379</v>
      </c>
      <c r="D161" s="12">
        <v>1</v>
      </c>
      <c r="E161" s="13" t="s">
        <v>380</v>
      </c>
      <c r="F161" s="13">
        <v>60</v>
      </c>
      <c r="G161" s="13">
        <v>90</v>
      </c>
      <c r="H161" s="14">
        <v>184921.60000000001</v>
      </c>
    </row>
    <row r="162" spans="1:8" ht="22.5" x14ac:dyDescent="0.25">
      <c r="A162" s="9" t="s">
        <v>381</v>
      </c>
      <c r="B162" s="10" t="s">
        <v>365</v>
      </c>
      <c r="C162" s="11" t="s">
        <v>382</v>
      </c>
      <c r="D162" s="12">
        <v>1</v>
      </c>
      <c r="E162" s="13" t="s">
        <v>360</v>
      </c>
      <c r="F162" s="13">
        <v>400</v>
      </c>
      <c r="G162" s="13">
        <v>600</v>
      </c>
      <c r="H162" s="14">
        <v>223184.74</v>
      </c>
    </row>
    <row r="163" spans="1:8" ht="22.5" x14ac:dyDescent="0.25">
      <c r="A163" s="9" t="s">
        <v>383</v>
      </c>
      <c r="B163" s="10" t="s">
        <v>365</v>
      </c>
      <c r="C163" s="11" t="s">
        <v>384</v>
      </c>
      <c r="D163" s="12">
        <v>1</v>
      </c>
      <c r="E163" s="13" t="s">
        <v>367</v>
      </c>
      <c r="F163" s="13"/>
      <c r="G163" s="13"/>
      <c r="H163" s="14">
        <v>321737.59999999998</v>
      </c>
    </row>
    <row r="164" spans="1:8" ht="22.5" x14ac:dyDescent="0.25">
      <c r="A164" s="9" t="s">
        <v>385</v>
      </c>
      <c r="B164" s="10" t="s">
        <v>317</v>
      </c>
      <c r="C164" s="11" t="s">
        <v>386</v>
      </c>
      <c r="D164" s="12">
        <v>1</v>
      </c>
      <c r="E164" s="13" t="s">
        <v>370</v>
      </c>
      <c r="F164" s="13"/>
      <c r="G164" s="13"/>
      <c r="H164" s="14">
        <v>755000</v>
      </c>
    </row>
    <row r="165" spans="1:8" x14ac:dyDescent="0.25">
      <c r="A165" s="9" t="s">
        <v>387</v>
      </c>
      <c r="B165" s="10" t="s">
        <v>27</v>
      </c>
      <c r="C165" s="11" t="s">
        <v>388</v>
      </c>
      <c r="D165" s="12">
        <v>1</v>
      </c>
      <c r="E165" s="13" t="s">
        <v>360</v>
      </c>
      <c r="F165" s="13"/>
      <c r="G165" s="13"/>
      <c r="H165" s="14">
        <v>375000</v>
      </c>
    </row>
    <row r="166" spans="1:8" x14ac:dyDescent="0.25">
      <c r="A166" s="23"/>
      <c r="B166" s="24"/>
      <c r="C166" s="38" t="s">
        <v>389</v>
      </c>
      <c r="D166" s="38"/>
      <c r="E166" s="38"/>
      <c r="F166" s="21"/>
      <c r="G166" s="21"/>
      <c r="H166" s="22">
        <f>SUM(H154:H165)</f>
        <v>9030011.9499999993</v>
      </c>
    </row>
    <row r="167" spans="1:8" x14ac:dyDescent="0.25">
      <c r="A167" s="38" t="s">
        <v>390</v>
      </c>
      <c r="B167" s="38"/>
      <c r="C167" s="38"/>
      <c r="D167" s="38"/>
      <c r="E167" s="38"/>
      <c r="F167" s="38"/>
      <c r="G167" s="38"/>
      <c r="H167" s="38"/>
    </row>
    <row r="168" spans="1:8" ht="33.75" x14ac:dyDescent="0.25">
      <c r="A168" s="9" t="s">
        <v>391</v>
      </c>
      <c r="B168" s="10" t="s">
        <v>11</v>
      </c>
      <c r="C168" s="11" t="s">
        <v>392</v>
      </c>
      <c r="D168" s="12">
        <v>1</v>
      </c>
      <c r="E168" s="13" t="s">
        <v>367</v>
      </c>
      <c r="F168" s="13"/>
      <c r="G168" s="13"/>
      <c r="H168" s="14">
        <f>4170000</f>
        <v>4170000</v>
      </c>
    </row>
    <row r="169" spans="1:8" ht="33.75" x14ac:dyDescent="0.25">
      <c r="A169" s="9" t="s">
        <v>393</v>
      </c>
      <c r="B169" s="10" t="s">
        <v>11</v>
      </c>
      <c r="C169" s="11" t="s">
        <v>394</v>
      </c>
      <c r="D169" s="12">
        <v>1</v>
      </c>
      <c r="E169" s="13" t="s">
        <v>367</v>
      </c>
      <c r="F169" s="13"/>
      <c r="G169" s="13"/>
      <c r="H169" s="14">
        <v>10000000</v>
      </c>
    </row>
    <row r="170" spans="1:8" ht="33.75" x14ac:dyDescent="0.25">
      <c r="A170" s="9" t="s">
        <v>395</v>
      </c>
      <c r="B170" s="10" t="s">
        <v>27</v>
      </c>
      <c r="C170" s="11" t="s">
        <v>396</v>
      </c>
      <c r="D170" s="12">
        <v>1</v>
      </c>
      <c r="E170" s="13" t="s">
        <v>367</v>
      </c>
      <c r="F170" s="13"/>
      <c r="G170" s="13"/>
      <c r="H170" s="14">
        <v>501468.56</v>
      </c>
    </row>
    <row r="171" spans="1:8" x14ac:dyDescent="0.25">
      <c r="A171" s="23"/>
      <c r="B171" s="24"/>
      <c r="C171" s="38" t="s">
        <v>397</v>
      </c>
      <c r="D171" s="38"/>
      <c r="E171" s="38"/>
      <c r="F171" s="21"/>
      <c r="G171" s="21"/>
      <c r="H171" s="22">
        <f>SUM(H168:H170)</f>
        <v>14671468.560000001</v>
      </c>
    </row>
    <row r="172" spans="1:8" x14ac:dyDescent="0.25">
      <c r="A172" s="38" t="s">
        <v>398</v>
      </c>
      <c r="B172" s="38"/>
      <c r="C172" s="38"/>
      <c r="D172" s="38"/>
      <c r="E172" s="38"/>
      <c r="F172" s="38"/>
      <c r="G172" s="38"/>
      <c r="H172" s="38"/>
    </row>
    <row r="173" spans="1:8" ht="33.75" x14ac:dyDescent="0.25">
      <c r="A173" s="9" t="s">
        <v>399</v>
      </c>
      <c r="B173" s="10" t="s">
        <v>358</v>
      </c>
      <c r="C173" s="11" t="s">
        <v>400</v>
      </c>
      <c r="D173" s="12">
        <v>1</v>
      </c>
      <c r="E173" s="13" t="s">
        <v>367</v>
      </c>
      <c r="F173" s="13">
        <v>60</v>
      </c>
      <c r="G173" s="13">
        <v>90</v>
      </c>
      <c r="H173" s="14">
        <v>4000000</v>
      </c>
    </row>
    <row r="174" spans="1:8" ht="22.5" x14ac:dyDescent="0.25">
      <c r="A174" s="9" t="s">
        <v>401</v>
      </c>
      <c r="B174" s="10" t="s">
        <v>402</v>
      </c>
      <c r="C174" s="11" t="s">
        <v>403</v>
      </c>
      <c r="D174" s="12">
        <v>1</v>
      </c>
      <c r="E174" s="13" t="s">
        <v>367</v>
      </c>
      <c r="F174" s="13">
        <v>60</v>
      </c>
      <c r="G174" s="13">
        <v>90</v>
      </c>
      <c r="H174" s="14">
        <v>142741.85</v>
      </c>
    </row>
    <row r="175" spans="1:8" x14ac:dyDescent="0.25">
      <c r="A175" s="9" t="s">
        <v>404</v>
      </c>
      <c r="B175" s="10" t="s">
        <v>405</v>
      </c>
      <c r="C175" s="11" t="s">
        <v>406</v>
      </c>
      <c r="D175" s="12">
        <v>1</v>
      </c>
      <c r="E175" s="13" t="s">
        <v>367</v>
      </c>
      <c r="F175" s="13">
        <v>400</v>
      </c>
      <c r="G175" s="13">
        <v>600</v>
      </c>
      <c r="H175" s="14">
        <v>603345.6</v>
      </c>
    </row>
    <row r="176" spans="1:8" ht="22.5" x14ac:dyDescent="0.25">
      <c r="A176" s="9" t="s">
        <v>407</v>
      </c>
      <c r="B176" s="10" t="s">
        <v>11</v>
      </c>
      <c r="C176" s="11" t="s">
        <v>408</v>
      </c>
      <c r="D176" s="12">
        <v>1</v>
      </c>
      <c r="E176" s="13" t="s">
        <v>367</v>
      </c>
      <c r="F176" s="13"/>
      <c r="G176" s="13"/>
      <c r="H176" s="14">
        <v>147000</v>
      </c>
    </row>
    <row r="177" spans="1:8" x14ac:dyDescent="0.25">
      <c r="A177" s="9" t="s">
        <v>409</v>
      </c>
      <c r="B177" s="10" t="s">
        <v>276</v>
      </c>
      <c r="C177" s="11" t="s">
        <v>410</v>
      </c>
      <c r="D177" s="12">
        <v>1</v>
      </c>
      <c r="E177" s="13" t="s">
        <v>367</v>
      </c>
      <c r="F177" s="13"/>
      <c r="G177" s="13"/>
      <c r="H177" s="14">
        <v>139200</v>
      </c>
    </row>
    <row r="178" spans="1:8" ht="33.75" x14ac:dyDescent="0.25">
      <c r="A178" s="9" t="s">
        <v>411</v>
      </c>
      <c r="B178" s="10" t="s">
        <v>412</v>
      </c>
      <c r="C178" s="11" t="s">
        <v>413</v>
      </c>
      <c r="D178" s="12">
        <v>1</v>
      </c>
      <c r="E178" s="13" t="s">
        <v>367</v>
      </c>
      <c r="F178" s="13"/>
      <c r="G178" s="13"/>
      <c r="H178" s="14">
        <v>147000</v>
      </c>
    </row>
    <row r="179" spans="1:8" x14ac:dyDescent="0.25">
      <c r="A179" s="23"/>
      <c r="B179" s="24"/>
      <c r="C179" s="38" t="s">
        <v>414</v>
      </c>
      <c r="D179" s="38"/>
      <c r="E179" s="38"/>
      <c r="F179" s="21"/>
      <c r="G179" s="21"/>
      <c r="H179" s="22">
        <f>SUM(H173:H178)</f>
        <v>5179287.45</v>
      </c>
    </row>
    <row r="180" spans="1:8" x14ac:dyDescent="0.25">
      <c r="A180" s="38" t="s">
        <v>415</v>
      </c>
      <c r="B180" s="38"/>
      <c r="C180" s="38"/>
      <c r="D180" s="38"/>
      <c r="E180" s="38"/>
      <c r="F180" s="38"/>
      <c r="G180" s="38"/>
      <c r="H180" s="38"/>
    </row>
    <row r="181" spans="1:8" ht="22.5" x14ac:dyDescent="0.25">
      <c r="A181" s="9" t="s">
        <v>416</v>
      </c>
      <c r="B181" s="10" t="s">
        <v>11</v>
      </c>
      <c r="C181" s="11" t="s">
        <v>417</v>
      </c>
      <c r="D181" s="12">
        <v>1</v>
      </c>
      <c r="E181" s="13" t="s">
        <v>367</v>
      </c>
      <c r="F181" s="13"/>
      <c r="G181" s="13"/>
      <c r="H181" s="14">
        <v>600000</v>
      </c>
    </row>
    <row r="182" spans="1:8" ht="22.5" x14ac:dyDescent="0.25">
      <c r="A182" s="9" t="s">
        <v>418</v>
      </c>
      <c r="B182" s="10" t="s">
        <v>27</v>
      </c>
      <c r="C182" s="11" t="s">
        <v>419</v>
      </c>
      <c r="D182" s="12">
        <v>1</v>
      </c>
      <c r="E182" s="13" t="s">
        <v>367</v>
      </c>
      <c r="F182" s="13"/>
      <c r="G182" s="13"/>
      <c r="H182" s="14">
        <v>250000</v>
      </c>
    </row>
    <row r="183" spans="1:8" x14ac:dyDescent="0.25">
      <c r="A183" s="9" t="s">
        <v>420</v>
      </c>
      <c r="B183" s="10" t="s">
        <v>317</v>
      </c>
      <c r="C183" s="11" t="s">
        <v>421</v>
      </c>
      <c r="D183" s="12">
        <v>1</v>
      </c>
      <c r="E183" s="13" t="s">
        <v>367</v>
      </c>
      <c r="F183" s="13"/>
      <c r="G183" s="13"/>
      <c r="H183" s="14">
        <v>449000</v>
      </c>
    </row>
    <row r="184" spans="1:8" x14ac:dyDescent="0.25">
      <c r="A184" s="23"/>
      <c r="B184" s="24"/>
      <c r="C184" s="38" t="s">
        <v>422</v>
      </c>
      <c r="D184" s="38"/>
      <c r="E184" s="38"/>
      <c r="F184" s="21"/>
      <c r="G184" s="21"/>
      <c r="H184" s="22">
        <f>SUM(H181:H183)</f>
        <v>1299000</v>
      </c>
    </row>
    <row r="185" spans="1:8" x14ac:dyDescent="0.25">
      <c r="A185" s="38" t="s">
        <v>423</v>
      </c>
      <c r="B185" s="38"/>
      <c r="C185" s="38"/>
      <c r="D185" s="38"/>
      <c r="E185" s="38"/>
      <c r="F185" s="38"/>
      <c r="G185" s="38"/>
      <c r="H185" s="38"/>
    </row>
    <row r="186" spans="1:8" x14ac:dyDescent="0.25">
      <c r="A186" s="9" t="s">
        <v>424</v>
      </c>
      <c r="B186" s="10" t="s">
        <v>317</v>
      </c>
      <c r="C186" s="11" t="s">
        <v>425</v>
      </c>
      <c r="D186" s="12">
        <v>761</v>
      </c>
      <c r="E186" s="13" t="s">
        <v>426</v>
      </c>
      <c r="F186" s="13">
        <v>400</v>
      </c>
      <c r="G186" s="13">
        <v>600</v>
      </c>
      <c r="H186" s="14">
        <v>4608500</v>
      </c>
    </row>
    <row r="187" spans="1:8" x14ac:dyDescent="0.25">
      <c r="A187" s="9" t="s">
        <v>427</v>
      </c>
      <c r="B187" s="10" t="s">
        <v>317</v>
      </c>
      <c r="C187" s="11" t="s">
        <v>428</v>
      </c>
      <c r="D187" s="12">
        <v>3</v>
      </c>
      <c r="E187" s="13" t="s">
        <v>426</v>
      </c>
      <c r="F187" s="13"/>
      <c r="G187" s="13"/>
      <c r="H187" s="14">
        <v>90000</v>
      </c>
    </row>
    <row r="188" spans="1:8" x14ac:dyDescent="0.25">
      <c r="A188" s="9" t="s">
        <v>429</v>
      </c>
      <c r="B188" s="10" t="s">
        <v>317</v>
      </c>
      <c r="C188" s="11" t="s">
        <v>430</v>
      </c>
      <c r="D188" s="12">
        <v>1050</v>
      </c>
      <c r="E188" s="13" t="s">
        <v>426</v>
      </c>
      <c r="F188" s="13"/>
      <c r="G188" s="13"/>
      <c r="H188" s="14">
        <v>2802000</v>
      </c>
    </row>
    <row r="189" spans="1:8" x14ac:dyDescent="0.25">
      <c r="A189" s="9" t="s">
        <v>431</v>
      </c>
      <c r="B189" s="10" t="s">
        <v>317</v>
      </c>
      <c r="C189" s="11" t="s">
        <v>432</v>
      </c>
      <c r="D189" s="12">
        <v>160</v>
      </c>
      <c r="E189" s="13" t="s">
        <v>426</v>
      </c>
      <c r="F189" s="13"/>
      <c r="G189" s="13"/>
      <c r="H189" s="14">
        <v>1368000</v>
      </c>
    </row>
    <row r="190" spans="1:8" x14ac:dyDescent="0.25">
      <c r="A190" s="23"/>
      <c r="B190" s="24"/>
      <c r="C190" s="38" t="s">
        <v>433</v>
      </c>
      <c r="D190" s="38"/>
      <c r="E190" s="38"/>
      <c r="F190" s="21"/>
      <c r="G190" s="21"/>
      <c r="H190" s="22">
        <f>SUM(H186:H189)</f>
        <v>8868500</v>
      </c>
    </row>
    <row r="191" spans="1:8" x14ac:dyDescent="0.25">
      <c r="A191" s="38" t="s">
        <v>434</v>
      </c>
      <c r="B191" s="38"/>
      <c r="C191" s="38"/>
      <c r="D191" s="38"/>
      <c r="E191" s="38"/>
      <c r="F191" s="38"/>
      <c r="G191" s="38"/>
      <c r="H191" s="38"/>
    </row>
    <row r="192" spans="1:8" ht="22.5" x14ac:dyDescent="0.25">
      <c r="A192" s="9" t="s">
        <v>435</v>
      </c>
      <c r="B192" s="10" t="s">
        <v>58</v>
      </c>
      <c r="C192" s="11" t="s">
        <v>436</v>
      </c>
      <c r="D192" s="12">
        <v>1</v>
      </c>
      <c r="E192" s="13" t="s">
        <v>367</v>
      </c>
      <c r="F192" s="13">
        <v>400</v>
      </c>
      <c r="G192" s="13">
        <v>600</v>
      </c>
      <c r="H192" s="14">
        <v>11000000</v>
      </c>
    </row>
    <row r="193" spans="1:8" x14ac:dyDescent="0.25">
      <c r="A193" s="23"/>
      <c r="B193" s="24"/>
      <c r="C193" s="38" t="s">
        <v>437</v>
      </c>
      <c r="D193" s="38"/>
      <c r="E193" s="38"/>
      <c r="F193" s="21"/>
      <c r="G193" s="21"/>
      <c r="H193" s="22">
        <f>SUM(H192)</f>
        <v>11000000</v>
      </c>
    </row>
    <row r="194" spans="1:8" x14ac:dyDescent="0.25">
      <c r="A194" s="37" t="s">
        <v>438</v>
      </c>
      <c r="B194" s="37"/>
      <c r="C194" s="37"/>
      <c r="D194" s="37"/>
      <c r="E194" s="37"/>
      <c r="F194" s="37"/>
      <c r="G194" s="37"/>
      <c r="H194" s="37"/>
    </row>
    <row r="195" spans="1:8" ht="22.5" x14ac:dyDescent="0.25">
      <c r="A195" s="9" t="s">
        <v>439</v>
      </c>
      <c r="B195" s="10" t="s">
        <v>27</v>
      </c>
      <c r="C195" s="11" t="s">
        <v>440</v>
      </c>
      <c r="D195" s="12">
        <v>1</v>
      </c>
      <c r="E195" s="13" t="s">
        <v>441</v>
      </c>
      <c r="F195" s="13">
        <v>12</v>
      </c>
      <c r="G195" s="13">
        <v>18</v>
      </c>
      <c r="H195" s="14">
        <v>800000</v>
      </c>
    </row>
    <row r="196" spans="1:8" x14ac:dyDescent="0.25">
      <c r="A196" s="9" t="s">
        <v>442</v>
      </c>
      <c r="B196" s="10" t="s">
        <v>317</v>
      </c>
      <c r="C196" s="11" t="s">
        <v>443</v>
      </c>
      <c r="D196" s="12">
        <v>1</v>
      </c>
      <c r="E196" s="13" t="s">
        <v>441</v>
      </c>
      <c r="F196" s="13">
        <v>26</v>
      </c>
      <c r="G196" s="13">
        <v>39</v>
      </c>
      <c r="H196" s="14">
        <v>500000</v>
      </c>
    </row>
    <row r="197" spans="1:8" x14ac:dyDescent="0.25">
      <c r="A197" s="9" t="s">
        <v>444</v>
      </c>
      <c r="B197" s="10" t="s">
        <v>405</v>
      </c>
      <c r="C197" s="11" t="s">
        <v>445</v>
      </c>
      <c r="D197" s="12">
        <v>1</v>
      </c>
      <c r="E197" s="13" t="s">
        <v>441</v>
      </c>
      <c r="F197" s="13">
        <v>36</v>
      </c>
      <c r="G197" s="13">
        <v>54</v>
      </c>
      <c r="H197" s="14">
        <v>350000</v>
      </c>
    </row>
    <row r="198" spans="1:8" x14ac:dyDescent="0.25">
      <c r="A198" s="9" t="s">
        <v>446</v>
      </c>
      <c r="B198" s="10" t="s">
        <v>11</v>
      </c>
      <c r="C198" s="11" t="s">
        <v>447</v>
      </c>
      <c r="D198" s="12">
        <v>1</v>
      </c>
      <c r="E198" s="13" t="s">
        <v>441</v>
      </c>
      <c r="F198" s="13">
        <v>36</v>
      </c>
      <c r="G198" s="13">
        <v>54</v>
      </c>
      <c r="H198" s="14">
        <v>350000</v>
      </c>
    </row>
    <row r="199" spans="1:8" x14ac:dyDescent="0.25">
      <c r="A199" s="9" t="s">
        <v>448</v>
      </c>
      <c r="B199" s="10" t="s">
        <v>148</v>
      </c>
      <c r="C199" s="11" t="s">
        <v>449</v>
      </c>
      <c r="D199" s="12">
        <v>1</v>
      </c>
      <c r="E199" s="13" t="s">
        <v>441</v>
      </c>
      <c r="F199" s="13">
        <v>32</v>
      </c>
      <c r="G199" s="13">
        <v>48</v>
      </c>
      <c r="H199" s="14">
        <v>671000</v>
      </c>
    </row>
    <row r="200" spans="1:8" x14ac:dyDescent="0.25">
      <c r="A200" s="9" t="s">
        <v>450</v>
      </c>
      <c r="B200" s="10" t="s">
        <v>74</v>
      </c>
      <c r="C200" s="11" t="s">
        <v>451</v>
      </c>
      <c r="D200" s="12">
        <v>1</v>
      </c>
      <c r="E200" s="13" t="s">
        <v>441</v>
      </c>
      <c r="F200" s="13">
        <v>20</v>
      </c>
      <c r="G200" s="13">
        <v>30</v>
      </c>
      <c r="H200" s="14">
        <v>190000</v>
      </c>
    </row>
    <row r="201" spans="1:8" ht="22.5" x14ac:dyDescent="0.25">
      <c r="A201" s="9" t="s">
        <v>452</v>
      </c>
      <c r="B201" s="10" t="s">
        <v>317</v>
      </c>
      <c r="C201" s="11" t="s">
        <v>453</v>
      </c>
      <c r="D201" s="12">
        <v>1</v>
      </c>
      <c r="E201" s="13" t="s">
        <v>441</v>
      </c>
      <c r="F201" s="13">
        <v>12</v>
      </c>
      <c r="G201" s="13">
        <v>18</v>
      </c>
      <c r="H201" s="14">
        <v>165000</v>
      </c>
    </row>
    <row r="202" spans="1:8" ht="22.5" x14ac:dyDescent="0.25">
      <c r="A202" s="9" t="s">
        <v>454</v>
      </c>
      <c r="B202" s="10" t="s">
        <v>173</v>
      </c>
      <c r="C202" s="11" t="s">
        <v>455</v>
      </c>
      <c r="D202" s="12">
        <v>1</v>
      </c>
      <c r="E202" s="13" t="s">
        <v>441</v>
      </c>
      <c r="F202" s="13">
        <v>14</v>
      </c>
      <c r="G202" s="13">
        <v>21</v>
      </c>
      <c r="H202" s="14">
        <v>220400</v>
      </c>
    </row>
    <row r="203" spans="1:8" ht="45" x14ac:dyDescent="0.25">
      <c r="A203" s="9" t="s">
        <v>456</v>
      </c>
      <c r="B203" s="10" t="s">
        <v>23</v>
      </c>
      <c r="C203" s="11" t="s">
        <v>457</v>
      </c>
      <c r="D203" s="12">
        <v>1</v>
      </c>
      <c r="E203" s="13" t="s">
        <v>441</v>
      </c>
      <c r="F203" s="13">
        <v>6</v>
      </c>
      <c r="G203" s="13">
        <v>9</v>
      </c>
      <c r="H203" s="14">
        <v>296395.71000000002</v>
      </c>
    </row>
    <row r="204" spans="1:8" ht="33.75" x14ac:dyDescent="0.25">
      <c r="A204" s="9" t="s">
        <v>458</v>
      </c>
      <c r="B204" s="10" t="s">
        <v>58</v>
      </c>
      <c r="C204" s="11" t="s">
        <v>459</v>
      </c>
      <c r="D204" s="12">
        <v>1</v>
      </c>
      <c r="E204" s="13" t="s">
        <v>441</v>
      </c>
      <c r="F204" s="13">
        <v>100</v>
      </c>
      <c r="G204" s="13">
        <v>150</v>
      </c>
      <c r="H204" s="14">
        <v>29677.87</v>
      </c>
    </row>
    <row r="205" spans="1:8" ht="33.75" x14ac:dyDescent="0.25">
      <c r="A205" s="9" t="s">
        <v>460</v>
      </c>
      <c r="B205" s="10" t="s">
        <v>58</v>
      </c>
      <c r="C205" s="11" t="s">
        <v>461</v>
      </c>
      <c r="D205" s="12">
        <v>1</v>
      </c>
      <c r="E205" s="13" t="s">
        <v>441</v>
      </c>
      <c r="F205" s="13">
        <v>201</v>
      </c>
      <c r="G205" s="13">
        <v>225</v>
      </c>
      <c r="H205" s="14">
        <v>36388.620000000003</v>
      </c>
    </row>
    <row r="206" spans="1:8" ht="33.75" x14ac:dyDescent="0.25">
      <c r="A206" s="9" t="s">
        <v>462</v>
      </c>
      <c r="B206" s="10" t="s">
        <v>58</v>
      </c>
      <c r="C206" s="11" t="s">
        <v>463</v>
      </c>
      <c r="D206" s="12">
        <v>1</v>
      </c>
      <c r="E206" s="13" t="s">
        <v>441</v>
      </c>
      <c r="F206" s="13">
        <v>201</v>
      </c>
      <c r="G206" s="13">
        <v>225</v>
      </c>
      <c r="H206" s="14">
        <v>42233.279999999999</v>
      </c>
    </row>
    <row r="207" spans="1:8" ht="22.5" x14ac:dyDescent="0.25">
      <c r="A207" s="9" t="s">
        <v>464</v>
      </c>
      <c r="B207" s="10" t="s">
        <v>58</v>
      </c>
      <c r="C207" s="11" t="s">
        <v>465</v>
      </c>
      <c r="D207" s="12">
        <v>1</v>
      </c>
      <c r="E207" s="13" t="s">
        <v>441</v>
      </c>
      <c r="F207" s="13">
        <v>16</v>
      </c>
      <c r="G207" s="13">
        <v>24</v>
      </c>
      <c r="H207" s="14">
        <v>50000</v>
      </c>
    </row>
    <row r="208" spans="1:8" ht="45" x14ac:dyDescent="0.25">
      <c r="A208" s="9" t="s">
        <v>466</v>
      </c>
      <c r="B208" s="10" t="s">
        <v>11</v>
      </c>
      <c r="C208" s="11" t="s">
        <v>467</v>
      </c>
      <c r="D208" s="12">
        <v>1</v>
      </c>
      <c r="E208" s="13" t="s">
        <v>441</v>
      </c>
      <c r="F208" s="13">
        <v>96</v>
      </c>
      <c r="G208" s="13">
        <v>144</v>
      </c>
      <c r="H208" s="14">
        <v>43582.42</v>
      </c>
    </row>
    <row r="209" spans="1:8" ht="22.5" x14ac:dyDescent="0.25">
      <c r="A209" s="9" t="s">
        <v>468</v>
      </c>
      <c r="B209" s="10" t="s">
        <v>11</v>
      </c>
      <c r="C209" s="11" t="s">
        <v>469</v>
      </c>
      <c r="D209" s="12">
        <v>1</v>
      </c>
      <c r="E209" s="13" t="s">
        <v>441</v>
      </c>
      <c r="F209" s="13">
        <v>31</v>
      </c>
      <c r="G209" s="13">
        <v>39</v>
      </c>
      <c r="H209" s="14">
        <f>63367.52+35000</f>
        <v>98367.51999999999</v>
      </c>
    </row>
    <row r="210" spans="1:8" ht="33.75" x14ac:dyDescent="0.25">
      <c r="A210" s="9" t="s">
        <v>470</v>
      </c>
      <c r="B210" s="10" t="s">
        <v>45</v>
      </c>
      <c r="C210" s="11" t="s">
        <v>471</v>
      </c>
      <c r="D210" s="12">
        <v>1</v>
      </c>
      <c r="E210" s="13" t="s">
        <v>441</v>
      </c>
      <c r="F210" s="13">
        <v>644</v>
      </c>
      <c r="G210" s="13">
        <v>966</v>
      </c>
      <c r="H210" s="14">
        <v>31146</v>
      </c>
    </row>
    <row r="211" spans="1:8" ht="22.5" x14ac:dyDescent="0.25">
      <c r="A211" s="9" t="s">
        <v>472</v>
      </c>
      <c r="B211" s="10" t="s">
        <v>58</v>
      </c>
      <c r="C211" s="11" t="s">
        <v>473</v>
      </c>
      <c r="D211" s="12">
        <v>1</v>
      </c>
      <c r="E211" s="13" t="s">
        <v>441</v>
      </c>
      <c r="F211" s="13">
        <v>644</v>
      </c>
      <c r="G211" s="13">
        <v>966</v>
      </c>
      <c r="H211" s="14">
        <v>250000</v>
      </c>
    </row>
    <row r="212" spans="1:8" ht="22.5" x14ac:dyDescent="0.25">
      <c r="A212" s="9" t="s">
        <v>474</v>
      </c>
      <c r="B212" s="10" t="s">
        <v>58</v>
      </c>
      <c r="C212" s="11" t="s">
        <v>475</v>
      </c>
      <c r="D212" s="12">
        <v>1</v>
      </c>
      <c r="E212" s="13" t="s">
        <v>441</v>
      </c>
      <c r="F212" s="13">
        <v>948</v>
      </c>
      <c r="G212" s="13">
        <v>1423</v>
      </c>
      <c r="H212" s="14">
        <v>50000</v>
      </c>
    </row>
    <row r="213" spans="1:8" ht="22.5" x14ac:dyDescent="0.25">
      <c r="A213" s="9" t="s">
        <v>476</v>
      </c>
      <c r="B213" s="10" t="s">
        <v>45</v>
      </c>
      <c r="C213" s="11" t="s">
        <v>477</v>
      </c>
      <c r="D213" s="12">
        <v>1</v>
      </c>
      <c r="E213" s="13" t="s">
        <v>441</v>
      </c>
      <c r="F213" s="13">
        <v>1392</v>
      </c>
      <c r="G213" s="13">
        <v>2175</v>
      </c>
      <c r="H213" s="14">
        <v>110000</v>
      </c>
    </row>
    <row r="214" spans="1:8" ht="22.5" x14ac:dyDescent="0.25">
      <c r="A214" s="9" t="s">
        <v>478</v>
      </c>
      <c r="B214" s="10" t="s">
        <v>11</v>
      </c>
      <c r="C214" s="11" t="s">
        <v>479</v>
      </c>
      <c r="D214" s="12">
        <v>1</v>
      </c>
      <c r="E214" s="13" t="s">
        <v>441</v>
      </c>
      <c r="F214" s="13">
        <v>806.4</v>
      </c>
      <c r="G214" s="13">
        <v>1209</v>
      </c>
      <c r="H214" s="14">
        <f>750*250</f>
        <v>187500</v>
      </c>
    </row>
    <row r="215" spans="1:8" ht="33.75" x14ac:dyDescent="0.25">
      <c r="A215" s="9" t="s">
        <v>480</v>
      </c>
      <c r="B215" s="10" t="s">
        <v>11</v>
      </c>
      <c r="C215" s="11" t="s">
        <v>481</v>
      </c>
      <c r="D215" s="12">
        <v>1</v>
      </c>
      <c r="E215" s="13" t="s">
        <v>441</v>
      </c>
      <c r="F215" s="13">
        <v>12</v>
      </c>
      <c r="G215" s="13">
        <v>18</v>
      </c>
      <c r="H215" s="14">
        <f>750*10*25</f>
        <v>187500</v>
      </c>
    </row>
    <row r="216" spans="1:8" ht="33.75" x14ac:dyDescent="0.25">
      <c r="A216" s="9" t="s">
        <v>482</v>
      </c>
      <c r="B216" s="10" t="s">
        <v>11</v>
      </c>
      <c r="C216" s="11" t="s">
        <v>483</v>
      </c>
      <c r="D216" s="12">
        <v>1</v>
      </c>
      <c r="E216" s="13" t="s">
        <v>441</v>
      </c>
      <c r="F216" s="13">
        <v>22</v>
      </c>
      <c r="G216" s="13">
        <v>33</v>
      </c>
      <c r="H216" s="14">
        <v>92500</v>
      </c>
    </row>
    <row r="217" spans="1:8" ht="33.75" x14ac:dyDescent="0.25">
      <c r="A217" s="9" t="s">
        <v>484</v>
      </c>
      <c r="B217" s="10" t="s">
        <v>11</v>
      </c>
      <c r="C217" s="11" t="s">
        <v>485</v>
      </c>
      <c r="D217" s="12">
        <v>1</v>
      </c>
      <c r="E217" s="13" t="s">
        <v>441</v>
      </c>
      <c r="F217" s="13">
        <v>6</v>
      </c>
      <c r="G217" s="13">
        <v>10</v>
      </c>
      <c r="H217" s="14">
        <v>50000</v>
      </c>
    </row>
    <row r="218" spans="1:8" x14ac:dyDescent="0.25">
      <c r="A218" s="9" t="s">
        <v>486</v>
      </c>
      <c r="B218" s="10" t="s">
        <v>306</v>
      </c>
      <c r="C218" s="11" t="s">
        <v>487</v>
      </c>
      <c r="D218" s="12">
        <v>1</v>
      </c>
      <c r="E218" s="13" t="s">
        <v>488</v>
      </c>
      <c r="F218" s="13">
        <v>16</v>
      </c>
      <c r="G218" s="13">
        <v>28</v>
      </c>
      <c r="H218" s="14">
        <v>8500</v>
      </c>
    </row>
    <row r="219" spans="1:8" x14ac:dyDescent="0.25">
      <c r="A219" s="9" t="s">
        <v>489</v>
      </c>
      <c r="B219" s="10" t="s">
        <v>148</v>
      </c>
      <c r="C219" s="11" t="s">
        <v>490</v>
      </c>
      <c r="D219" s="12">
        <v>1</v>
      </c>
      <c r="E219" s="13" t="s">
        <v>441</v>
      </c>
      <c r="F219" s="13">
        <v>30</v>
      </c>
      <c r="G219" s="13">
        <v>45</v>
      </c>
      <c r="H219" s="14">
        <v>110000</v>
      </c>
    </row>
    <row r="220" spans="1:8" x14ac:dyDescent="0.25">
      <c r="A220" s="23"/>
      <c r="B220" s="24"/>
      <c r="C220" s="38" t="s">
        <v>491</v>
      </c>
      <c r="D220" s="38"/>
      <c r="E220" s="38"/>
      <c r="F220" s="21"/>
      <c r="G220" s="21"/>
      <c r="H220" s="22">
        <f>SUM(H195:H219)</f>
        <v>4920191.42</v>
      </c>
    </row>
    <row r="221" spans="1:8" x14ac:dyDescent="0.25">
      <c r="A221" s="37" t="s">
        <v>492</v>
      </c>
      <c r="B221" s="37"/>
      <c r="C221" s="37"/>
      <c r="D221" s="37"/>
      <c r="E221" s="37"/>
      <c r="F221" s="37"/>
      <c r="G221" s="37"/>
      <c r="H221" s="37"/>
    </row>
    <row r="222" spans="1:8" x14ac:dyDescent="0.25">
      <c r="A222" s="9" t="s">
        <v>493</v>
      </c>
      <c r="B222" s="10" t="s">
        <v>317</v>
      </c>
      <c r="C222" s="11" t="s">
        <v>494</v>
      </c>
      <c r="D222" s="12">
        <v>1</v>
      </c>
      <c r="E222" s="13" t="s">
        <v>441</v>
      </c>
      <c r="F222" s="13">
        <v>12</v>
      </c>
      <c r="G222" s="13">
        <v>18</v>
      </c>
      <c r="H222" s="14">
        <v>1365597.14</v>
      </c>
    </row>
    <row r="223" spans="1:8" x14ac:dyDescent="0.25">
      <c r="A223" s="23"/>
      <c r="B223" s="36" t="s">
        <v>495</v>
      </c>
      <c r="C223" s="36"/>
      <c r="D223" s="36"/>
      <c r="E223" s="36"/>
      <c r="F223" s="21"/>
      <c r="G223" s="21"/>
      <c r="H223" s="22">
        <f>SUM(H222)</f>
        <v>1365597.14</v>
      </c>
    </row>
    <row r="224" spans="1:8" x14ac:dyDescent="0.25">
      <c r="A224" s="37" t="s">
        <v>496</v>
      </c>
      <c r="B224" s="37"/>
      <c r="C224" s="37"/>
      <c r="D224" s="37"/>
      <c r="E224" s="37"/>
      <c r="F224" s="37"/>
      <c r="G224" s="37"/>
      <c r="H224" s="37"/>
    </row>
    <row r="225" spans="1:8" x14ac:dyDescent="0.25">
      <c r="A225" s="9" t="s">
        <v>497</v>
      </c>
      <c r="B225" s="10" t="s">
        <v>11</v>
      </c>
      <c r="C225" s="11" t="s">
        <v>498</v>
      </c>
      <c r="D225" s="12">
        <v>1</v>
      </c>
      <c r="E225" s="13" t="s">
        <v>441</v>
      </c>
      <c r="F225" s="13">
        <v>12</v>
      </c>
      <c r="G225" s="13">
        <v>18</v>
      </c>
      <c r="H225" s="14">
        <v>772500</v>
      </c>
    </row>
    <row r="226" spans="1:8" x14ac:dyDescent="0.25">
      <c r="A226" s="9" t="s">
        <v>499</v>
      </c>
      <c r="B226" s="10" t="s">
        <v>317</v>
      </c>
      <c r="C226" s="11" t="s">
        <v>500</v>
      </c>
      <c r="D226" s="12">
        <v>1</v>
      </c>
      <c r="E226" s="13" t="s">
        <v>441</v>
      </c>
      <c r="F226" s="13">
        <v>12</v>
      </c>
      <c r="G226" s="13">
        <v>18</v>
      </c>
      <c r="H226" s="14">
        <f>300000+150000+150000</f>
        <v>600000</v>
      </c>
    </row>
    <row r="227" spans="1:8" x14ac:dyDescent="0.25">
      <c r="A227" s="9" t="s">
        <v>501</v>
      </c>
      <c r="B227" s="10" t="s">
        <v>317</v>
      </c>
      <c r="C227" s="11" t="s">
        <v>502</v>
      </c>
      <c r="D227" s="12">
        <v>1</v>
      </c>
      <c r="E227" s="13" t="s">
        <v>441</v>
      </c>
      <c r="F227" s="13">
        <v>12</v>
      </c>
      <c r="G227" s="13">
        <v>18</v>
      </c>
      <c r="H227" s="14">
        <v>700000</v>
      </c>
    </row>
    <row r="228" spans="1:8" x14ac:dyDescent="0.25">
      <c r="A228" s="9" t="s">
        <v>503</v>
      </c>
      <c r="B228" s="10" t="s">
        <v>317</v>
      </c>
      <c r="C228" s="11" t="s">
        <v>504</v>
      </c>
      <c r="D228" s="12">
        <v>1</v>
      </c>
      <c r="E228" s="13" t="s">
        <v>441</v>
      </c>
      <c r="F228" s="13">
        <v>12</v>
      </c>
      <c r="G228" s="13">
        <v>18</v>
      </c>
      <c r="H228" s="14">
        <v>4410000</v>
      </c>
    </row>
    <row r="229" spans="1:8" x14ac:dyDescent="0.25">
      <c r="A229" s="23"/>
      <c r="B229" s="24"/>
      <c r="C229" s="38" t="s">
        <v>505</v>
      </c>
      <c r="D229" s="38"/>
      <c r="E229" s="38"/>
      <c r="F229" s="21"/>
      <c r="G229" s="21"/>
      <c r="H229" s="22">
        <f>SUM(H225:H228)</f>
        <v>6482500</v>
      </c>
    </row>
    <row r="230" spans="1:8" x14ac:dyDescent="0.25">
      <c r="A230" s="33"/>
      <c r="B230" s="34"/>
      <c r="C230" s="35"/>
      <c r="D230" s="33"/>
      <c r="E230" s="33"/>
      <c r="F230" s="33"/>
      <c r="G230" s="33"/>
      <c r="H230" s="33"/>
    </row>
    <row r="231" spans="1:8" x14ac:dyDescent="0.25">
      <c r="A231" s="33"/>
      <c r="B231" s="34"/>
      <c r="C231" s="35"/>
      <c r="D231" s="33"/>
      <c r="E231" s="33"/>
      <c r="F231" s="33"/>
      <c r="G231" s="33"/>
      <c r="H231" s="33"/>
    </row>
    <row r="232" spans="1:8" x14ac:dyDescent="0.25">
      <c r="A232" s="33"/>
      <c r="B232" s="34"/>
      <c r="C232" s="35"/>
      <c r="D232" s="33"/>
      <c r="E232" s="33"/>
      <c r="F232" s="33"/>
      <c r="G232" s="33"/>
      <c r="H232" s="33"/>
    </row>
    <row r="233" spans="1:8" x14ac:dyDescent="0.25">
      <c r="A233" s="33"/>
      <c r="B233" s="34"/>
      <c r="C233" s="35"/>
      <c r="D233" s="33"/>
      <c r="E233" s="33"/>
      <c r="F233" s="33"/>
      <c r="G233" s="33"/>
      <c r="H233" s="33"/>
    </row>
    <row r="234" spans="1:8" x14ac:dyDescent="0.25">
      <c r="A234" s="33"/>
      <c r="B234" s="34"/>
      <c r="C234" s="35"/>
      <c r="D234" s="33"/>
      <c r="E234" s="33"/>
      <c r="F234" s="33"/>
      <c r="G234" s="33"/>
      <c r="H234" s="33"/>
    </row>
  </sheetData>
  <mergeCells count="31">
    <mergeCell ref="A2:B2"/>
    <mergeCell ref="C2:G2"/>
    <mergeCell ref="A4:H4"/>
    <mergeCell ref="A167:H167"/>
    <mergeCell ref="C62:E62"/>
    <mergeCell ref="A64:H64"/>
    <mergeCell ref="C102:E102"/>
    <mergeCell ref="A104:H104"/>
    <mergeCell ref="C126:E126"/>
    <mergeCell ref="A128:H128"/>
    <mergeCell ref="C145:E145"/>
    <mergeCell ref="A146:H146"/>
    <mergeCell ref="C152:E152"/>
    <mergeCell ref="A153:H153"/>
    <mergeCell ref="C166:E166"/>
    <mergeCell ref="B223:E223"/>
    <mergeCell ref="A224:H224"/>
    <mergeCell ref="C229:E229"/>
    <mergeCell ref="A1:H1"/>
    <mergeCell ref="C190:E190"/>
    <mergeCell ref="A191:H191"/>
    <mergeCell ref="C193:E193"/>
    <mergeCell ref="A194:H194"/>
    <mergeCell ref="C220:E220"/>
    <mergeCell ref="A221:H221"/>
    <mergeCell ref="C171:E171"/>
    <mergeCell ref="A172:H172"/>
    <mergeCell ref="C179:E179"/>
    <mergeCell ref="A180:H180"/>
    <mergeCell ref="C184:E184"/>
    <mergeCell ref="A185:H1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2017-06-08T19:50:21Z</dcterms:created>
  <dcterms:modified xsi:type="dcterms:W3CDTF">2017-06-09T20:11:57Z</dcterms:modified>
</cp:coreProperties>
</file>