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CUENTA PUBLICA\INFORMES TRIMESTRALES 2018\3ER TRIMESTRE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4000" windowHeight="9735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9" l="1"/>
  <c r="B24" i="9"/>
  <c r="B21" i="9"/>
  <c r="B12" i="9"/>
  <c r="B16" i="9"/>
  <c r="B9" i="9"/>
  <c r="B53" i="8"/>
  <c r="B44" i="8"/>
  <c r="B61" i="8"/>
  <c r="B71" i="8"/>
  <c r="B43" i="8"/>
  <c r="B37" i="8"/>
  <c r="B27" i="8"/>
  <c r="B19" i="7"/>
  <c r="B9" i="7"/>
  <c r="B18" i="6"/>
  <c r="B10" i="6"/>
  <c r="B28" i="5"/>
  <c r="B41" i="5"/>
  <c r="C70" i="4"/>
  <c r="B64" i="4"/>
  <c r="B63" i="4"/>
  <c r="B49" i="4"/>
  <c r="B48" i="4"/>
  <c r="B40" i="4"/>
  <c r="B37" i="4"/>
  <c r="F16" i="2"/>
  <c r="F15" i="2"/>
  <c r="F14" i="2"/>
  <c r="B9" i="2"/>
  <c r="B13" i="2"/>
  <c r="B8" i="2"/>
  <c r="E75" i="1"/>
  <c r="E68" i="1"/>
  <c r="E59" i="1"/>
  <c r="E57" i="1"/>
  <c r="E42" i="1"/>
  <c r="E38" i="1"/>
  <c r="E31" i="1"/>
  <c r="E23" i="1"/>
  <c r="E19" i="1"/>
  <c r="B60" i="1"/>
  <c r="B41" i="1"/>
  <c r="B38" i="1"/>
  <c r="B25" i="1"/>
  <c r="G137" i="6"/>
  <c r="C137" i="6"/>
  <c r="D137" i="6"/>
  <c r="E137" i="6"/>
  <c r="F137" i="6"/>
  <c r="B137" i="6"/>
  <c r="C62" i="6"/>
  <c r="D62" i="6"/>
  <c r="E62" i="6"/>
  <c r="F62" i="6"/>
  <c r="G62" i="6"/>
  <c r="B62" i="6"/>
  <c r="B8" i="10"/>
  <c r="C6" i="23"/>
  <c r="B9" i="1"/>
  <c r="H25" i="23"/>
  <c r="G25" i="23"/>
  <c r="F25" i="23"/>
  <c r="E25" i="23"/>
  <c r="D25" i="23"/>
  <c r="C7" i="23"/>
  <c r="A2" i="9"/>
  <c r="A2" i="6"/>
  <c r="G71" i="8"/>
  <c r="G10" i="8"/>
  <c r="G19" i="8"/>
  <c r="G27" i="8"/>
  <c r="G37" i="8"/>
  <c r="B28" i="6"/>
  <c r="B38" i="6"/>
  <c r="B48" i="6"/>
  <c r="B58" i="6"/>
  <c r="B71" i="6"/>
  <c r="B75" i="6"/>
  <c r="B9" i="6"/>
  <c r="B7" i="13"/>
  <c r="G18" i="6"/>
  <c r="G10" i="6"/>
  <c r="G28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4" i="9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P5" i="27"/>
  <c r="P6" i="27"/>
  <c r="P7" i="27"/>
  <c r="P8" i="27"/>
  <c r="P9" i="27"/>
  <c r="P10" i="27"/>
  <c r="P11" i="27"/>
  <c r="P12" i="27"/>
  <c r="P13" i="27"/>
  <c r="P14" i="27"/>
  <c r="P15" i="27"/>
  <c r="P16" i="27"/>
  <c r="P17" i="27"/>
  <c r="P18" i="27"/>
  <c r="P19" i="27"/>
  <c r="P20" i="27"/>
  <c r="P21" i="27"/>
  <c r="P22" i="27"/>
  <c r="P23" i="27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19" i="8"/>
  <c r="E27" i="8"/>
  <c r="E37" i="8"/>
  <c r="E9" i="8"/>
  <c r="S2" i="26"/>
  <c r="F10" i="8"/>
  <c r="F19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10" i="8"/>
  <c r="B19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19" i="7"/>
  <c r="G29" i="7"/>
  <c r="U4" i="25"/>
  <c r="F9" i="7"/>
  <c r="F19" i="7"/>
  <c r="F29" i="7"/>
  <c r="T4" i="25"/>
  <c r="E9" i="7"/>
  <c r="E19" i="7"/>
  <c r="E29" i="7"/>
  <c r="S4" i="25"/>
  <c r="S3" i="25"/>
  <c r="D9" i="7"/>
  <c r="D19" i="7"/>
  <c r="D29" i="7"/>
  <c r="R4" i="25"/>
  <c r="R3" i="25"/>
  <c r="C9" i="7"/>
  <c r="C19" i="7"/>
  <c r="C29" i="7"/>
  <c r="Q4" i="25"/>
  <c r="B29" i="7"/>
  <c r="P4" i="25"/>
  <c r="U3" i="25"/>
  <c r="T3" i="25"/>
  <c r="Q3" i="25"/>
  <c r="P3" i="25"/>
  <c r="S2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U37" i="20"/>
  <c r="U38" i="20"/>
  <c r="U39" i="20"/>
  <c r="U40" i="20"/>
  <c r="U41" i="20"/>
  <c r="U42" i="20"/>
  <c r="U43" i="20"/>
  <c r="U44" i="20"/>
  <c r="U45" i="20"/>
  <c r="U46" i="20"/>
  <c r="U47" i="20"/>
  <c r="U48" i="20"/>
  <c r="U49" i="20"/>
  <c r="U50" i="20"/>
  <c r="U51" i="20"/>
  <c r="U52" i="20"/>
  <c r="U53" i="20"/>
  <c r="U54" i="20"/>
  <c r="U55" i="20"/>
  <c r="G65" i="5"/>
  <c r="U56" i="20"/>
  <c r="G67" i="5"/>
  <c r="U57" i="20"/>
  <c r="U58" i="20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Q37" i="20"/>
  <c r="R37" i="20"/>
  <c r="S37" i="20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Q46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B67" i="5"/>
  <c r="P57" i="20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F19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K14" i="3"/>
  <c r="J14" i="3"/>
  <c r="X4" i="17"/>
  <c r="I14" i="3"/>
  <c r="I8" i="3"/>
  <c r="I20" i="3"/>
  <c r="W5" i="17"/>
  <c r="H14" i="3"/>
  <c r="G14" i="3"/>
  <c r="E14" i="3"/>
  <c r="K9" i="3"/>
  <c r="K10" i="3"/>
  <c r="K11" i="3"/>
  <c r="K12" i="3"/>
  <c r="K8" i="3"/>
  <c r="K20" i="3"/>
  <c r="Y5" i="17"/>
  <c r="J8" i="3"/>
  <c r="H8" i="3"/>
  <c r="H20" i="3"/>
  <c r="V5" i="17"/>
  <c r="G8" i="3"/>
  <c r="G20" i="3"/>
  <c r="U5" i="17"/>
  <c r="E8" i="3"/>
  <c r="F41" i="2"/>
  <c r="E41" i="2"/>
  <c r="D41" i="2"/>
  <c r="R17" i="16"/>
  <c r="C41" i="2"/>
  <c r="H27" i="2"/>
  <c r="G27" i="2"/>
  <c r="U15" i="16"/>
  <c r="F27" i="2"/>
  <c r="E27" i="2"/>
  <c r="D27" i="2"/>
  <c r="C27" i="2"/>
  <c r="Q15" i="16"/>
  <c r="B41" i="2"/>
  <c r="B27" i="2"/>
  <c r="H22" i="2"/>
  <c r="G22" i="2"/>
  <c r="U14" i="16"/>
  <c r="F22" i="2"/>
  <c r="E22" i="2"/>
  <c r="D22" i="2"/>
  <c r="C22" i="2"/>
  <c r="B22" i="2"/>
  <c r="E20" i="3"/>
  <c r="J20" i="3"/>
  <c r="X5" i="17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55" i="4"/>
  <c r="B53" i="4"/>
  <c r="B44" i="4"/>
  <c r="B11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3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27" i="1"/>
  <c r="E47" i="1"/>
  <c r="E63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17" i="1"/>
  <c r="C25" i="1"/>
  <c r="C31" i="1"/>
  <c r="C38" i="1"/>
  <c r="C41" i="1"/>
  <c r="C47" i="1"/>
  <c r="C60" i="1"/>
  <c r="C62" i="1"/>
  <c r="Q54" i="15"/>
  <c r="Q53" i="15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D70" i="4"/>
  <c r="C68" i="4"/>
  <c r="D68" i="4"/>
  <c r="C64" i="4"/>
  <c r="D64" i="4"/>
  <c r="C63" i="4"/>
  <c r="D63" i="4"/>
  <c r="C48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W3" i="17"/>
  <c r="X3" i="17"/>
  <c r="S4" i="17"/>
  <c r="S17" i="16"/>
  <c r="Q17" i="16"/>
  <c r="T17" i="16"/>
  <c r="P17" i="16"/>
  <c r="R15" i="16"/>
  <c r="S15" i="16"/>
  <c r="T15" i="16"/>
  <c r="V15" i="16"/>
  <c r="P15" i="16"/>
  <c r="Q14" i="16"/>
  <c r="R14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P8" i="16"/>
  <c r="C9" i="2"/>
  <c r="Q4" i="16"/>
  <c r="D9" i="2"/>
  <c r="R4" i="16"/>
  <c r="E9" i="2"/>
  <c r="S4" i="16"/>
  <c r="F9" i="2"/>
  <c r="T4" i="16"/>
  <c r="G9" i="2"/>
  <c r="U4" i="16"/>
  <c r="H9" i="2"/>
  <c r="V4" i="16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S5" i="17"/>
  <c r="S3" i="17"/>
  <c r="G8" i="2"/>
  <c r="U8" i="16"/>
  <c r="S14" i="16"/>
  <c r="T14" i="16"/>
  <c r="D44" i="4"/>
  <c r="D57" i="4"/>
  <c r="D59" i="4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F20" i="2"/>
  <c r="T13" i="16"/>
  <c r="C8" i="2"/>
  <c r="C20" i="2"/>
  <c r="Q13" i="16"/>
  <c r="B47" i="1"/>
  <c r="D11" i="4"/>
  <c r="R25" i="18"/>
  <c r="R38" i="18"/>
  <c r="C74" i="4"/>
  <c r="Q38" i="18"/>
  <c r="D74" i="4"/>
  <c r="C11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U3" i="17"/>
  <c r="P2" i="25"/>
  <c r="T2" i="25"/>
  <c r="Q2" i="25"/>
  <c r="U2" i="2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<sst xmlns="http://schemas.openxmlformats.org/spreadsheetml/2006/main" count="4243" uniqueCount="3305">
  <si>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</si>
  <si>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</si>
  <si>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</si>
  <si>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</si>
  <si>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</si>
  <si>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</si>
  <si>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</si>
  <si>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</si>
  <si>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</si>
  <si>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</si>
  <si>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</si>
  <si>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</si>
  <si>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</si>
  <si>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</si>
  <si>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</si>
  <si>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</si>
  <si>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</si>
  <si>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</si>
  <si>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</si>
  <si>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</si>
  <si>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</si>
  <si>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</si>
  <si>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</si>
  <si>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</si>
  <si>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</si>
  <si>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</si>
  <si>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</si>
  <si>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</si>
  <si>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</si>
  <si>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</si>
  <si>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</si>
  <si>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</si>
  <si>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</si>
  <si>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</si>
  <si>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</si>
  <si>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</si>
  <si>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</si>
  <si>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</si>
  <si>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</si>
  <si>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</si>
  <si>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</si>
  <si>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</si>
  <si>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</si>
  <si>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</si>
  <si>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</si>
  <si>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</si>
  <si>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</si>
  <si>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</si>
  <si>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</si>
  <si>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</si>
  <si>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</si>
  <si>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</si>
  <si>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</si>
  <si>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</si>
  <si>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</si>
  <si>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</si>
  <si>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</si>
  <si>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</si>
  <si>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</si>
  <si>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</si>
  <si>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</si>
  <si>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</si>
  <si>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</si>
  <si>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</si>
  <si>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</si>
  <si>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</si>
  <si>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</si>
  <si>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</si>
  <si>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</si>
  <si>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</si>
  <si>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</si>
  <si>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</si>
  <si>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</si>
  <si>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</si>
  <si>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</si>
  <si>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</si>
  <si>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</si>
  <si>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</si>
  <si>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</si>
  <si>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</si>
  <si>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</si>
  <si>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</si>
  <si>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</si>
  <si>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</si>
  <si>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</si>
  <si>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</si>
  <si>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</si>
  <si>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</si>
  <si>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</si>
  <si>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</si>
  <si>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</si>
  <si>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</si>
  <si>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</si>
  <si>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</si>
  <si>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</si>
  <si>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</si>
  <si>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</si>
  <si>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</si>
  <si>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</si>
  <si>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</si>
  <si>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</si>
  <si>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</si>
  <si>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</si>
  <si>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</si>
  <si>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</si>
  <si>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</si>
  <si>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</si>
  <si>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</si>
  <si>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</si>
  <si>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</si>
  <si>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</si>
  <si>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</si>
  <si>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</si>
  <si>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</si>
  <si>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</si>
  <si>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</si>
  <si>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</si>
  <si>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</si>
  <si>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</si>
  <si>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</si>
  <si>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</si>
  <si>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</si>
  <si>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</si>
  <si>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</si>
  <si>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</si>
  <si>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</si>
  <si>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</si>
  <si>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</si>
  <si>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</si>
  <si>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</si>
  <si>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</si>
  <si>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</si>
  <si>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</si>
  <si>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</si>
  <si>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</si>
  <si>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</si>
  <si>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</si>
  <si>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</si>
  <si>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</si>
  <si>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</si>
  <si>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</si>
  <si>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</si>
  <si>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</si>
  <si>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</si>
  <si>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</si>
  <si>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</si>
  <si>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</si>
  <si>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</si>
  <si>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</si>
  <si>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</si>
  <si>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</si>
  <si>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</si>
  <si>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</si>
  <si>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</si>
  <si>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</si>
  <si>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</si>
  <si>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</si>
  <si>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</si>
  <si>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</si>
  <si>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</si>
  <si>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</si>
  <si>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</si>
  <si>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</si>
  <si>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</si>
  <si>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</si>
  <si>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</si>
  <si>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</si>
  <si>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</si>
  <si>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</si>
  <si>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</si>
  <si>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</si>
  <si>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</si>
  <si>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</si>
  <si>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</si>
  <si>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</si>
  <si>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</si>
  <si>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</si>
  <si>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</si>
  <si>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</si>
  <si>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</si>
  <si>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</si>
  <si>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</si>
  <si>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</si>
  <si>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</si>
  <si>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</si>
  <si>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</si>
  <si>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</si>
  <si>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</si>
  <si>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</si>
  <si>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</si>
  <si>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</si>
  <si>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</si>
  <si>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</si>
  <si>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</si>
  <si>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</si>
  <si>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</si>
  <si>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</si>
  <si>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</si>
  <si>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</si>
  <si>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</si>
  <si>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</si>
  <si>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</si>
  <si>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</si>
  <si>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</si>
  <si>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</si>
  <si>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</si>
  <si>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</si>
  <si>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</si>
  <si>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</si>
  <si>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</si>
  <si>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</si>
  <si>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</si>
  <si>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</si>
  <si>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</si>
  <si>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</si>
  <si>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</si>
  <si>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</si>
  <si>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</si>
  <si>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</si>
  <si>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</si>
  <si>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</si>
  <si>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</si>
  <si>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</si>
  <si>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</si>
  <si>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</si>
  <si>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</si>
  <si>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</si>
  <si>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</si>
  <si>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</si>
  <si>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</si>
  <si>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</si>
  <si>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</si>
  <si>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</si>
  <si>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</si>
  <si>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</si>
  <si>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</si>
  <si>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</si>
  <si>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</si>
  <si>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</si>
  <si>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</si>
  <si>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</si>
  <si>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</si>
  <si>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</si>
  <si>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</si>
  <si>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</si>
  <si>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</si>
  <si>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</si>
  <si>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</si>
  <si>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</si>
  <si>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</si>
  <si>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</si>
  <si>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</si>
  <si>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</si>
  <si>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</si>
  <si>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</si>
  <si>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</si>
  <si>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</si>
  <si>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</si>
  <si>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</si>
  <si>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</si>
  <si>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</si>
  <si>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</si>
  <si>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</si>
  <si>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</si>
  <si>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</si>
  <si>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</si>
  <si>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</si>
  <si>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</si>
  <si>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</si>
  <si>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</si>
  <si>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</si>
  <si>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</si>
  <si>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</si>
  <si>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</si>
  <si>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</si>
  <si>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</si>
  <si>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</si>
  <si>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</si>
  <si>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</si>
  <si>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</si>
  <si>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</si>
  <si>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</si>
  <si>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</si>
  <si>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</si>
  <si>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</si>
  <si>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</si>
  <si>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</si>
  <si>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</si>
  <si>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</si>
  <si>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</si>
  <si>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</si>
  <si>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</si>
  <si>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</si>
  <si>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</si>
  <si>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</si>
  <si>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</si>
  <si>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</si>
  <si>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</si>
  <si>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</si>
  <si>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</si>
  <si>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</si>
  <si>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</si>
  <si>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</si>
  <si>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</si>
  <si>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</si>
  <si>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</si>
  <si>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</si>
  <si>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</si>
  <si>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</si>
  <si>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</si>
  <si>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</si>
  <si>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</si>
  <si>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</si>
  <si>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</si>
  <si>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</si>
  <si>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</si>
  <si>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</si>
  <si>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</si>
  <si>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</si>
  <si>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</si>
  <si>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</si>
  <si>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</si>
  <si>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</si>
  <si>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</si>
  <si>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</si>
  <si>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</si>
  <si>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</si>
  <si>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</si>
  <si>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</si>
  <si>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</si>
  <si>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</si>
  <si>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</si>
  <si>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</si>
  <si>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</si>
  <si>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</si>
  <si>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</si>
  <si>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</si>
  <si>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</si>
  <si>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</si>
  <si>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</si>
  <si>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</si>
  <si>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</si>
  <si>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</si>
  <si>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</si>
  <si>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</si>
  <si>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</si>
  <si>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</si>
  <si>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</si>
  <si>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</si>
  <si>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</si>
  <si>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</si>
  <si>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</si>
  <si>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</si>
  <si>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</si>
  <si>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</si>
  <si>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</si>
  <si>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</si>
  <si>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</si>
  <si>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</si>
  <si>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</si>
  <si>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</si>
  <si>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</si>
  <si>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</si>
  <si>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</si>
  <si>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</si>
  <si>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</si>
  <si>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</si>
  <si>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</si>
  <si>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</si>
  <si>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</si>
  <si>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</si>
  <si>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</si>
  <si>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</si>
  <si>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</si>
  <si>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</si>
  <si>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</si>
  <si>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</si>
  <si>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</si>
  <si>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</si>
  <si>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</si>
  <si>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</si>
  <si>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</si>
  <si>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</si>
  <si>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</si>
  <si>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</si>
  <si>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</si>
  <si>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</si>
  <si>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</si>
  <si>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</si>
  <si>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</si>
  <si>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</si>
  <si>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</si>
  <si>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</si>
  <si>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</si>
  <si>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</si>
  <si>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</si>
  <si>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</si>
  <si>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</si>
  <si>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</si>
  <si>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</si>
  <si>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</si>
  <si>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</si>
  <si>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</si>
  <si>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</si>
  <si>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</si>
  <si>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</si>
  <si>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</si>
  <si>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</si>
  <si>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</si>
  <si>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</si>
  <si>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</si>
  <si>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</si>
  <si>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</si>
  <si>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</si>
  <si>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</si>
  <si>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</si>
  <si>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</si>
  <si>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</si>
  <si>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</si>
  <si>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</si>
  <si>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</si>
  <si>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</si>
  <si>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</si>
  <si>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</si>
  <si>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</si>
  <si>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</si>
  <si>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</si>
  <si>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</si>
  <si>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</si>
  <si>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</si>
  <si>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</si>
  <si>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</si>
  <si>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</si>
  <si>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</si>
  <si>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</si>
  <si>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</si>
  <si>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</si>
  <si>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</si>
  <si>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</si>
  <si>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</si>
  <si>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</si>
  <si>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</si>
  <si>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</si>
  <si>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</si>
  <si>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</si>
  <si>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</si>
  <si>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</si>
  <si>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</si>
  <si>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</si>
  <si>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</si>
  <si>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</si>
  <si>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</si>
  <si>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</si>
  <si>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</si>
  <si>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</si>
  <si>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</si>
  <si>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</si>
  <si>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</si>
  <si>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</si>
  <si>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</si>
  <si>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</si>
  <si>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</si>
  <si>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</si>
  <si>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</si>
  <si>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</si>
  <si>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</si>
  <si>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</si>
  <si>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</si>
  <si>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</si>
  <si>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</si>
  <si>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</si>
  <si>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</si>
  <si>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</si>
  <si>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</si>
  <si>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</si>
  <si>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</si>
  <si>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</si>
  <si>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</si>
  <si>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</si>
  <si>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</si>
  <si>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</si>
  <si>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</si>
  <si>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</si>
  <si>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</si>
  <si>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</si>
  <si>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</si>
  <si>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</si>
  <si>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</si>
  <si>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</si>
  <si>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</si>
  <si>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</si>
  <si>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</si>
  <si>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</si>
  <si>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</si>
  <si>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</si>
  <si>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</si>
  <si>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</si>
  <si>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</si>
  <si>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</si>
  <si>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</si>
  <si>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</si>
  <si>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</si>
  <si>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</si>
  <si>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</si>
  <si>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</si>
  <si>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</si>
  <si>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</si>
  <si>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</si>
  <si>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</si>
  <si>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</si>
  <si>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</si>
  <si>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</si>
  <si>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</si>
  <si>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</si>
  <si>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</si>
  <si>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</si>
  <si>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</si>
  <si>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</si>
  <si>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</si>
  <si>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</si>
  <si>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</si>
  <si>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</si>
  <si>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</si>
  <si>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</si>
  <si>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</si>
  <si>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</si>
  <si>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</si>
  <si>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</si>
  <si>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</si>
  <si>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</si>
  <si>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</si>
  <si>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</si>
  <si>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</si>
  <si>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</si>
  <si>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</si>
  <si>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</si>
  <si>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</si>
  <si>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</si>
  <si>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</si>
  <si>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</si>
  <si>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</si>
  <si>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</si>
  <si>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</si>
  <si>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</si>
  <si>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</si>
  <si>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</si>
  <si>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</si>
  <si>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</si>
  <si>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</si>
  <si>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</si>
  <si>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</si>
  <si>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</si>
  <si>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</si>
  <si>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</si>
  <si>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</si>
  <si>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</si>
  <si>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</si>
  <si>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</si>
  <si>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</si>
  <si>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</si>
  <si>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</si>
  <si>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</si>
  <si>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</si>
  <si>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</si>
  <si>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</si>
  <si>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</si>
  <si>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</si>
  <si>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</si>
  <si>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</si>
  <si>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</si>
  <si>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</si>
  <si>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</si>
  <si>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</si>
  <si>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</si>
  <si>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</si>
  <si>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</si>
  <si>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</si>
  <si>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</si>
  <si>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</si>
  <si>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</si>
  <si>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</si>
  <si>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</si>
  <si>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</si>
  <si>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</si>
  <si>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</si>
  <si>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</si>
  <si>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</si>
  <si>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</si>
  <si>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</si>
  <si>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</si>
  <si>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</si>
  <si>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</si>
  <si>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</si>
  <si>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</si>
  <si>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</si>
  <si>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</si>
  <si>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</si>
  <si>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</si>
  <si>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</si>
  <si>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</si>
  <si>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</si>
  <si>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</si>
  <si>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</si>
  <si>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</si>
  <si>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</si>
  <si>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</si>
  <si>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</si>
  <si>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</si>
  <si>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</si>
  <si>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</si>
  <si>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</si>
  <si>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</si>
  <si>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</si>
  <si>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</si>
  <si>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</si>
  <si>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</si>
  <si>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</si>
  <si>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</si>
  <si>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</si>
  <si>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</si>
  <si>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</si>
  <si>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</si>
  <si>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</si>
  <si>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</si>
  <si>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</si>
  <si>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</si>
  <si>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</si>
  <si>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</si>
  <si>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</si>
  <si>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</si>
  <si>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</si>
  <si>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</si>
  <si>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</si>
  <si>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</si>
  <si>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</si>
  <si>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</si>
  <si>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</si>
  <si>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</si>
  <si>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</si>
  <si>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</si>
  <si>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</si>
  <si>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</si>
  <si>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</si>
  <si>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</si>
  <si>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</si>
  <si>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</si>
  <si>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</si>
  <si>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</si>
  <si>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</si>
  <si>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</si>
  <si>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</si>
  <si>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</si>
  <si>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</si>
  <si>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</si>
  <si>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</si>
  <si>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</si>
  <si>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</si>
  <si>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</si>
  <si>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</si>
  <si>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</si>
  <si>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</si>
  <si>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</si>
  <si>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</si>
  <si>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</si>
  <si>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</si>
  <si>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</si>
  <si>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</si>
  <si>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</si>
  <si>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</si>
  <si>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</si>
  <si>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</si>
  <si>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</si>
  <si>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</si>
  <si>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</si>
  <si>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</si>
  <si>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</si>
  <si>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</si>
  <si>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</si>
  <si>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</si>
  <si>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</si>
  <si>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</si>
  <si>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</si>
  <si>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</si>
  <si>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</si>
  <si>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</si>
  <si>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</si>
  <si>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</si>
  <si>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</si>
  <si>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</si>
  <si>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</si>
  <si>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</si>
  <si>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</si>
  <si>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</si>
  <si>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</si>
  <si>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</si>
  <si>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</si>
  <si>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</si>
  <si>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</si>
  <si>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</si>
  <si>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</si>
  <si>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</si>
  <si>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</si>
  <si>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</si>
  <si>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</si>
  <si>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</si>
  <si>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</si>
  <si>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</si>
  <si>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</si>
  <si>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</si>
  <si>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</si>
  <si>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</si>
  <si>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</si>
  <si>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</si>
  <si>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</si>
  <si>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</si>
  <si>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</si>
  <si>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</si>
  <si>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</si>
  <si>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</si>
  <si>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</si>
  <si>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</si>
  <si>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</si>
  <si>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</si>
  <si>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</si>
  <si>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</si>
  <si>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</si>
  <si>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</si>
  <si>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</si>
  <si>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</si>
  <si>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</si>
  <si>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</si>
  <si>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</si>
  <si>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</si>
  <si>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</si>
  <si>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</si>
  <si>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</si>
  <si>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</si>
  <si>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</si>
  <si>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</si>
  <si>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</si>
  <si>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</si>
  <si>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</si>
  <si>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</si>
  <si>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</si>
  <si>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</si>
  <si>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</si>
  <si>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</si>
  <si>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</si>
  <si>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</si>
  <si>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</si>
  <si>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</si>
  <si>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</si>
  <si>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</si>
  <si>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</si>
  <si>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</si>
  <si>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</si>
  <si>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</si>
  <si>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</si>
  <si>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</si>
  <si>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</si>
  <si>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</si>
  <si>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</si>
  <si>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</si>
  <si>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</si>
  <si>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</si>
  <si>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</si>
  <si>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</si>
  <si>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</si>
  <si>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</si>
  <si>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</si>
  <si>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</si>
  <si>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</si>
  <si>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</si>
  <si>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</si>
  <si>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</si>
  <si>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</si>
  <si>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</si>
  <si>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</si>
  <si>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</si>
  <si>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</si>
  <si>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</si>
  <si>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</si>
  <si>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</si>
  <si>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</si>
  <si>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</si>
  <si>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</si>
  <si>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</si>
  <si>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</si>
  <si>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</si>
  <si>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</si>
  <si>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</si>
  <si>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</si>
  <si>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</si>
  <si>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</si>
  <si>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</si>
  <si>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</si>
  <si>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</si>
  <si>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</si>
  <si>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</si>
  <si>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</si>
  <si>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</si>
  <si>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</si>
  <si>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</si>
  <si>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</si>
  <si>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</si>
  <si>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</si>
  <si>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</si>
  <si>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</si>
  <si>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</si>
  <si>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</si>
  <si>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</si>
  <si>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</si>
  <si>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</si>
  <si>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</si>
  <si>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</si>
  <si>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</si>
  <si>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</si>
  <si>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</si>
  <si>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</si>
  <si>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</si>
  <si>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</si>
  <si>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</si>
  <si>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</si>
  <si>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</si>
  <si>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</si>
  <si>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</si>
  <si>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</si>
  <si>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</si>
  <si>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</si>
  <si>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</si>
  <si>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</si>
  <si>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</si>
  <si>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</si>
  <si>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</si>
  <si>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</si>
  <si>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</si>
  <si>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</si>
  <si>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</si>
  <si>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</si>
  <si>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</si>
  <si>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</si>
  <si>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</si>
  <si>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</si>
  <si>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</si>
  <si>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</si>
  <si>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</si>
  <si>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</si>
  <si>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</si>
  <si>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</si>
  <si>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</si>
  <si>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</si>
  <si>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</si>
  <si>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</si>
  <si>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</si>
  <si>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</si>
  <si>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</si>
  <si>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</si>
  <si>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</si>
  <si>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</si>
  <si>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</si>
  <si>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</si>
  <si>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</si>
  <si>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</si>
  <si>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</si>
  <si>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</si>
  <si>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</si>
  <si>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</si>
  <si>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</si>
  <si>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</si>
  <si>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</si>
  <si>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</si>
  <si>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</si>
  <si>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</si>
  <si>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</si>
  <si>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</si>
  <si>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</si>
  <si>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</si>
  <si>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</si>
  <si>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</si>
  <si>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</si>
  <si>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</si>
  <si>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</si>
  <si>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</si>
  <si>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</si>
  <si>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</si>
  <si>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</si>
  <si>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</si>
  <si>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</si>
  <si>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</si>
  <si>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</si>
  <si>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</si>
  <si>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</si>
  <si>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</si>
  <si>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</si>
  <si>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</si>
  <si>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</si>
  <si>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</si>
  <si>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</si>
  <si>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</si>
  <si>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</si>
  <si>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</si>
  <si>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</si>
  <si>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</si>
  <si>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</si>
  <si>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</si>
  <si>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</si>
  <si>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</si>
  <si>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</si>
  <si>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</si>
  <si>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</si>
  <si>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</si>
  <si>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</si>
  <si>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</si>
  <si>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</si>
  <si>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</si>
  <si>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</si>
  <si>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</si>
  <si>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</si>
  <si>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</si>
  <si>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</si>
  <si>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</si>
  <si>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</si>
  <si>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</si>
  <si>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</si>
  <si>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</si>
  <si>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</si>
  <si>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</si>
  <si>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</si>
  <si>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</si>
  <si>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</si>
  <si>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</si>
  <si>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</si>
  <si>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</si>
  <si>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</si>
  <si>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</si>
  <si>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</si>
  <si>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</si>
  <si>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</si>
  <si>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</si>
  <si>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</si>
  <si>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</si>
  <si>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</si>
  <si>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</si>
  <si>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</si>
  <si>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</si>
  <si>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</si>
  <si>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</si>
  <si>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</si>
  <si>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</si>
  <si>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</si>
  <si>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</si>
  <si>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</si>
  <si>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</si>
  <si>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</si>
  <si>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</si>
  <si>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</si>
  <si>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</si>
  <si>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</si>
  <si>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</si>
  <si>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</si>
  <si>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</si>
  <si>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</si>
  <si>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</si>
  <si>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</si>
  <si>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</si>
  <si>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</si>
  <si>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</si>
  <si>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</si>
  <si>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</si>
  <si>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</si>
  <si>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</si>
  <si>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</si>
  <si>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</si>
  <si>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</si>
  <si>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</si>
  <si>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</si>
  <si>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</si>
  <si>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</si>
  <si>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</si>
  <si>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</si>
  <si>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</si>
  <si>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</si>
  <si>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</si>
  <si>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</si>
  <si>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</si>
  <si>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</si>
  <si>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</si>
  <si>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</si>
  <si>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</si>
  <si>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</si>
  <si>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</si>
  <si>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</si>
  <si>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</si>
  <si>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</si>
  <si>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</si>
  <si>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</si>
  <si>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</si>
  <si>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</si>
  <si>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</si>
  <si>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</si>
  <si>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</si>
  <si>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</si>
  <si>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</si>
  <si>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</si>
  <si>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</si>
  <si>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</si>
  <si>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</si>
  <si>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</si>
  <si>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</si>
  <si>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</si>
  <si>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</si>
  <si>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</si>
  <si>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</si>
  <si>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</si>
  <si>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</si>
  <si>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</si>
  <si>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</si>
  <si>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</si>
  <si>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</si>
  <si>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</si>
  <si>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</si>
  <si>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</si>
  <si>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</si>
  <si>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</si>
  <si>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</si>
  <si>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</si>
  <si>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</si>
  <si>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</si>
  <si>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</si>
  <si>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</si>
  <si>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</si>
  <si>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</si>
  <si>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</si>
  <si>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</si>
  <si>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</si>
  <si>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</si>
  <si>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</si>
  <si>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</si>
  <si>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</si>
  <si>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</si>
  <si>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</si>
  <si>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</si>
  <si>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</si>
  <si>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</si>
  <si>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</si>
  <si>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</si>
  <si>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</si>
  <si>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</si>
  <si>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</si>
  <si>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</si>
  <si>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</si>
  <si>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</si>
  <si>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</si>
  <si>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</si>
  <si>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</si>
  <si>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</si>
  <si>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</si>
  <si>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</si>
  <si>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</si>
  <si>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</si>
  <si>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</si>
  <si>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</si>
  <si>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</si>
  <si>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</si>
  <si>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</si>
  <si>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</si>
  <si>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</si>
  <si>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</si>
  <si>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</si>
  <si>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</si>
  <si>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</si>
  <si>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</si>
  <si>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</si>
  <si>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</si>
  <si>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</si>
  <si>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</si>
  <si>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</si>
  <si>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</si>
  <si>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</si>
  <si>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</si>
  <si>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</si>
  <si>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</si>
  <si>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</si>
  <si>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</si>
  <si>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</si>
  <si>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</si>
  <si>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</si>
  <si>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</si>
  <si>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</si>
  <si>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</si>
  <si>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</si>
  <si>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</si>
  <si>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</si>
  <si>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</si>
  <si>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</si>
  <si>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</si>
  <si>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</si>
  <si>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</si>
  <si>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</si>
  <si>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</si>
  <si>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</si>
  <si>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</si>
  <si>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</si>
  <si>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</si>
  <si>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</si>
  <si>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</si>
  <si>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</si>
  <si>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</si>
  <si>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</si>
  <si>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</si>
  <si>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</si>
  <si>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</si>
  <si>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</si>
  <si>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</si>
  <si>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</si>
  <si>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</si>
  <si>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</si>
  <si>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</si>
  <si>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</si>
  <si>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</si>
  <si>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</si>
  <si>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</si>
  <si>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</si>
  <si>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</si>
  <si>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</si>
  <si>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</si>
  <si>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</si>
  <si>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</si>
  <si>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</si>
  <si>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</si>
  <si>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</si>
  <si>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</si>
  <si>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</si>
  <si>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</si>
  <si>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</si>
  <si>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</si>
  <si>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</si>
  <si>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</si>
  <si>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</si>
  <si>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</si>
  <si>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</si>
  <si>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</si>
  <si>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</si>
  <si>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</si>
  <si>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</si>
  <si>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</si>
  <si>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</si>
  <si>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</si>
  <si>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</si>
  <si>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</si>
  <si>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</si>
  <si>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</si>
  <si>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</si>
  <si>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</si>
  <si>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</si>
  <si>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</si>
  <si>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</si>
  <si>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</si>
  <si>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</si>
  <si>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</si>
  <si>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</si>
  <si>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</si>
  <si>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</si>
  <si>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</si>
  <si>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</si>
  <si>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</si>
  <si>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</si>
  <si>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</si>
  <si>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</si>
  <si>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</si>
  <si>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</si>
  <si>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</si>
  <si>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</si>
  <si>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</si>
  <si>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</si>
  <si>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</si>
  <si>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</si>
  <si>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</si>
  <si>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</si>
  <si>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</si>
  <si>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</si>
  <si>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</si>
  <si>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</si>
  <si>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</si>
  <si>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</si>
  <si>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</si>
  <si>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</si>
  <si>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</si>
  <si>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</si>
  <si>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</si>
  <si>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</si>
  <si>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</si>
  <si>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</si>
  <si>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</si>
  <si>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</si>
  <si>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</si>
  <si>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</si>
  <si>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</si>
  <si>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</si>
  <si>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</si>
  <si>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</si>
  <si>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</si>
  <si>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</si>
  <si>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</si>
  <si>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</si>
  <si>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</si>
  <si>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</si>
  <si>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</si>
  <si>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</si>
  <si>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</si>
  <si>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</si>
  <si>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</si>
  <si>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</si>
  <si>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</si>
  <si>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</si>
  <si>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</si>
  <si>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</si>
  <si>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</si>
  <si>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</si>
  <si>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</si>
  <si>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</si>
  <si>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</si>
  <si>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</si>
  <si>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</si>
  <si>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</si>
  <si>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</si>
  <si>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</si>
  <si>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</si>
  <si>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</si>
  <si>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</si>
  <si>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</si>
  <si>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</si>
  <si>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</si>
  <si>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</si>
  <si>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</si>
  <si>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</si>
  <si>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</si>
  <si>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</si>
  <si>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</si>
  <si>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</si>
  <si>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</si>
  <si>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</si>
  <si>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</si>
  <si>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</si>
  <si>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</si>
  <si>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</si>
  <si>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</si>
  <si>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</si>
  <si>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</si>
  <si>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</si>
  <si>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</si>
  <si>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</si>
  <si>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</si>
  <si>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</si>
  <si>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</si>
  <si>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</si>
  <si>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</si>
  <si>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</si>
  <si>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</si>
  <si>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</si>
  <si>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</si>
  <si>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</si>
  <si>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</si>
  <si>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</si>
  <si>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</si>
  <si>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</si>
  <si>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</si>
  <si>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</si>
  <si>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</si>
  <si>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</si>
  <si>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</si>
  <si>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</si>
  <si>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</si>
  <si>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</si>
  <si>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</si>
  <si>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</si>
  <si>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</si>
  <si>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</si>
  <si>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</si>
  <si>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</si>
  <si>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</si>
  <si>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</si>
  <si>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</si>
  <si>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</si>
  <si>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</si>
  <si>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</si>
  <si>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</si>
  <si>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</si>
  <si>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</si>
  <si>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</si>
  <si>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</si>
  <si>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</si>
  <si>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</si>
  <si>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</si>
  <si>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</si>
  <si>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</si>
  <si>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</si>
  <si>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</si>
  <si>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</si>
  <si>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</si>
  <si>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</si>
  <si>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</si>
  <si>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</si>
  <si>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</si>
  <si>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</si>
  <si>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</si>
  <si>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</si>
  <si>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</si>
  <si>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</si>
  <si>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</si>
  <si>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</si>
  <si>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</si>
  <si>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</si>
  <si>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</si>
  <si>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</si>
  <si>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</si>
  <si>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</si>
  <si>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</si>
  <si>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</si>
  <si>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</si>
  <si>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</si>
  <si>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</si>
  <si>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</si>
  <si>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</si>
  <si>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</si>
  <si>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</si>
  <si>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</si>
  <si>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</si>
  <si>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</si>
  <si>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</si>
  <si>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</si>
  <si>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</si>
  <si>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</si>
  <si>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</si>
  <si>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</si>
  <si>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</si>
  <si>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</si>
  <si>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</si>
  <si>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</si>
  <si>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</si>
  <si>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</si>
  <si>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</si>
  <si>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</si>
  <si>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</si>
  <si>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</si>
  <si>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</si>
  <si>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</si>
  <si>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</si>
  <si>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</si>
  <si>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</si>
  <si>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</si>
  <si>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</si>
  <si>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</si>
  <si>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</si>
  <si>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</si>
  <si>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</si>
  <si>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</si>
  <si>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</si>
  <si>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</si>
  <si>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</si>
  <si>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</si>
  <si>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</si>
  <si>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</si>
  <si>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</si>
  <si>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</si>
  <si>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</si>
  <si>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</si>
  <si>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</si>
  <si>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</si>
  <si>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</si>
  <si>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</si>
  <si>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</si>
  <si>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</si>
  <si>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</si>
  <si>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</si>
  <si>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</si>
  <si>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</si>
  <si>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</si>
  <si>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</si>
  <si>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</si>
  <si>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</si>
  <si>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</si>
  <si>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</si>
  <si>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</si>
  <si>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</si>
  <si>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</si>
  <si>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</si>
  <si>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</si>
  <si>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</si>
  <si>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</si>
  <si>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</si>
  <si>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</si>
  <si>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</si>
  <si>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</si>
  <si>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</si>
  <si>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</si>
  <si>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</si>
  <si>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</si>
  <si>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</si>
  <si>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</si>
  <si>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</si>
  <si>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</si>
  <si>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</si>
  <si>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</si>
  <si>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</si>
  <si>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</si>
  <si>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</si>
  <si>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</si>
  <si>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</si>
  <si>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</si>
  <si>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</si>
  <si>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</si>
  <si>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</si>
  <si>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</si>
  <si>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</si>
  <si>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</si>
  <si>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</si>
  <si>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</si>
  <si>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</si>
  <si>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</si>
  <si>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</si>
  <si>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</si>
  <si>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</si>
  <si>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</si>
  <si>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</si>
  <si>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</si>
  <si>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</si>
  <si>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</si>
  <si>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</si>
  <si>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</si>
  <si>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</si>
  <si>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</si>
  <si>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</si>
  <si>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</si>
  <si>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</si>
  <si>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</si>
  <si>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</si>
  <si>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</si>
  <si>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</si>
  <si>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</si>
  <si>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</si>
  <si>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</si>
  <si>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</si>
  <si>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</si>
  <si>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</si>
  <si>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</si>
  <si>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</si>
  <si>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</si>
  <si>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</si>
  <si>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</si>
  <si>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</si>
  <si>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</si>
  <si>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</si>
  <si>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</si>
  <si>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</si>
  <si>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</si>
  <si>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</si>
  <si>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</si>
  <si>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</si>
  <si>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</si>
  <si>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</si>
  <si>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</si>
  <si>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</si>
  <si>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</si>
  <si>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</si>
  <si>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</si>
  <si>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</si>
  <si>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</si>
  <si>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</si>
  <si>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</si>
  <si>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</si>
  <si>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</si>
  <si>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</si>
  <si>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</si>
  <si>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</si>
  <si>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</si>
  <si>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</si>
  <si>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</si>
  <si>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</si>
  <si>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</si>
  <si>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</si>
  <si>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</si>
  <si>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</si>
  <si>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</si>
  <si>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</si>
  <si>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</si>
  <si>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</si>
  <si>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</si>
  <si>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</si>
  <si>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</si>
  <si>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</si>
  <si>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</si>
  <si>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</si>
  <si>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</si>
  <si>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</si>
  <si>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</si>
  <si>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</si>
  <si>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</si>
  <si>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</si>
  <si>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</si>
  <si>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</si>
  <si>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</si>
  <si>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</si>
  <si>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</si>
  <si>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</si>
  <si>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</si>
  <si>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</si>
  <si>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</si>
  <si>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</si>
  <si>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</si>
  <si>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</si>
  <si>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</si>
  <si>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</si>
  <si>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</si>
  <si>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</si>
  <si>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</si>
  <si>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</si>
  <si>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</si>
  <si>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</si>
  <si>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</si>
  <si>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</si>
  <si>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</si>
  <si>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</si>
  <si>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</si>
  <si>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</si>
  <si>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</si>
  <si>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</si>
  <si>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</si>
  <si>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</si>
  <si>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</si>
  <si>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</si>
  <si>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</si>
  <si>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</si>
  <si>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</si>
  <si>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</si>
  <si>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</si>
  <si>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</si>
  <si>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</si>
  <si>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</si>
  <si>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</si>
  <si>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</si>
  <si>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</si>
  <si>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</si>
  <si>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</si>
  <si>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</si>
  <si>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</si>
  <si>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</si>
  <si>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</si>
  <si>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</si>
  <si>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</si>
  <si>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</si>
  <si>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</si>
  <si>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</si>
  <si>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</si>
  <si>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</si>
  <si>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</si>
  <si>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</si>
  <si>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</si>
  <si>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</si>
  <si>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</si>
  <si>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</si>
  <si>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</si>
  <si>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</si>
  <si>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</si>
  <si>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</si>
  <si>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</si>
  <si>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</si>
  <si>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</si>
  <si>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</si>
  <si>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</si>
  <si>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</si>
  <si>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</si>
  <si>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</si>
  <si>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</si>
  <si>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</si>
  <si>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</si>
  <si>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</si>
  <si>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</si>
  <si>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</si>
  <si>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</si>
  <si>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</si>
  <si>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</si>
  <si>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</si>
  <si>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</si>
  <si>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</si>
  <si>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</si>
  <si>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</si>
  <si>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</si>
  <si>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</si>
  <si>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</si>
  <si>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</si>
  <si>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</si>
  <si>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</si>
  <si>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</si>
  <si>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</si>
  <si>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</si>
  <si>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</si>
  <si>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</si>
  <si>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</si>
  <si>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</si>
  <si>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</si>
  <si>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</si>
  <si>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</si>
  <si>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</si>
  <si>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</si>
  <si>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</si>
  <si>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</si>
  <si>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</si>
  <si>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</si>
  <si>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</si>
  <si>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</si>
  <si>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</si>
  <si>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</si>
  <si>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</si>
  <si>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</si>
  <si>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</si>
  <si>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</si>
  <si>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</si>
  <si>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</si>
  <si>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</si>
  <si>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</si>
  <si>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</si>
  <si>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</si>
  <si>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</si>
  <si>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</si>
  <si>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</si>
  <si>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</si>
  <si>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</si>
  <si>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</si>
  <si>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</si>
  <si>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</si>
  <si>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</si>
  <si>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</si>
  <si>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</si>
  <si>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</si>
  <si>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</si>
  <si>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</si>
  <si>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</si>
  <si>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</si>
  <si>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</si>
  <si>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</si>
  <si>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</si>
  <si>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</si>
  <si>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</si>
  <si>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</si>
  <si>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</si>
  <si>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</si>
  <si>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</si>
  <si>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</si>
  <si>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</si>
  <si>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</si>
  <si>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</si>
  <si>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</si>
  <si>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</si>
  <si>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</si>
  <si>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</si>
  <si>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</si>
  <si>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</si>
  <si>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</si>
  <si>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</si>
  <si>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</si>
  <si>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</si>
  <si>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</si>
  <si>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</si>
  <si>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</si>
  <si>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</si>
  <si>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</si>
  <si>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</si>
  <si>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</si>
  <si>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</si>
  <si>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</si>
  <si>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</si>
  <si>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</si>
  <si>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</si>
  <si>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</si>
  <si>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</si>
  <si>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</si>
  <si>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</si>
  <si>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</si>
  <si>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</si>
  <si>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</si>
  <si>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</si>
  <si>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</si>
  <si>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</si>
  <si>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</si>
  <si>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</si>
  <si>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</si>
  <si>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</si>
  <si>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</si>
  <si>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</si>
  <si>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</si>
  <si>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</si>
  <si>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</si>
  <si>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</si>
  <si>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</si>
  <si>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</si>
  <si>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</si>
  <si>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</si>
  <si>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</si>
  <si>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</si>
  <si>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</si>
  <si>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</si>
  <si>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</si>
  <si>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</si>
  <si>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</si>
  <si>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</si>
  <si>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</si>
  <si>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</si>
  <si>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</si>
  <si>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</si>
  <si>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</si>
  <si>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</si>
  <si>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</si>
  <si>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</si>
  <si>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</si>
  <si>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</si>
  <si>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</si>
  <si>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</si>
  <si>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</si>
  <si>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</si>
  <si>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</si>
  <si>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</si>
  <si>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</si>
  <si>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</si>
  <si>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</si>
  <si>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</si>
  <si>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</si>
  <si>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</si>
  <si>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</si>
  <si>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</si>
  <si>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</si>
  <si>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</si>
  <si>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</si>
  <si>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</si>
  <si>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</si>
  <si>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</si>
  <si>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</si>
  <si>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</si>
  <si>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</si>
  <si>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</si>
  <si>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</si>
  <si>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</si>
  <si>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</si>
  <si>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</si>
  <si>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</si>
  <si>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</si>
  <si>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</si>
  <si>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</si>
  <si>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</si>
  <si>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</si>
  <si>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</si>
  <si>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</si>
  <si>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</si>
  <si>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</si>
  <si>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</si>
  <si>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</si>
  <si>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</si>
  <si>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</si>
  <si>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</si>
  <si>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</si>
  <si>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</si>
  <si>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</si>
  <si>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</si>
  <si>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</si>
  <si>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</si>
  <si>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</si>
  <si>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</si>
  <si>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</si>
  <si>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</si>
  <si>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</si>
  <si>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</si>
  <si>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</si>
  <si>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</si>
  <si>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</si>
  <si>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</si>
  <si>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</si>
  <si>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</si>
  <si>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</si>
  <si>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</si>
  <si>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</si>
  <si>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</si>
  <si>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</si>
  <si>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</si>
  <si>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</si>
  <si>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</si>
  <si>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</si>
  <si>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</si>
  <si>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</si>
  <si>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</si>
  <si>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</si>
  <si>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</si>
  <si>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</si>
  <si>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</si>
  <si>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</si>
  <si>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</si>
  <si>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</si>
  <si>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</si>
  <si>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</si>
  <si>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</si>
  <si>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</si>
  <si>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</si>
  <si>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</si>
  <si>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</si>
  <si>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</si>
  <si>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</si>
  <si>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</si>
  <si>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</si>
  <si>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</si>
  <si>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</si>
  <si>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</si>
  <si>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</si>
  <si>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</si>
  <si>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</si>
  <si>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</si>
  <si>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</si>
  <si>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</si>
  <si>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</si>
  <si>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</si>
  <si>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</si>
  <si>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</si>
  <si>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</si>
  <si>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</si>
  <si>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</si>
  <si>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</si>
  <si>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</si>
  <si>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</si>
  <si>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</si>
  <si>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</si>
  <si>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</si>
  <si>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</si>
  <si>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</si>
  <si>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</si>
  <si>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</si>
  <si>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</si>
  <si>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</si>
  <si>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</si>
  <si>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</si>
  <si>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</si>
  <si>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</si>
  <si>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</si>
  <si>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</si>
  <si>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</si>
  <si>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</si>
  <si>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</si>
  <si>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</si>
  <si>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</si>
  <si>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</si>
  <si>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</si>
  <si>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</si>
  <si>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</si>
  <si>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</si>
  <si>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</si>
  <si>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</si>
  <si>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</si>
  <si>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</si>
  <si>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</si>
  <si>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</si>
  <si>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</si>
  <si>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</si>
  <si>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</si>
  <si>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</si>
  <si>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</si>
  <si>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</si>
  <si>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</si>
  <si>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</si>
  <si>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</si>
  <si>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</si>
  <si>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</si>
  <si>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</si>
  <si>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</si>
  <si>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</si>
  <si>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</si>
  <si>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</si>
  <si>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</si>
  <si>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</si>
  <si>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</si>
  <si>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</si>
  <si>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</si>
  <si>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</si>
  <si>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</si>
  <si>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</si>
  <si>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</si>
  <si>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</si>
  <si>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</si>
  <si>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</si>
  <si>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</si>
  <si>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</si>
  <si>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</si>
  <si>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</si>
  <si>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</si>
  <si>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</si>
  <si>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</si>
  <si>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</si>
  <si>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</si>
  <si>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</si>
  <si>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</si>
  <si>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</si>
  <si>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</si>
  <si>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</si>
  <si>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</si>
  <si>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</si>
  <si>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</si>
  <si>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</si>
  <si>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</si>
  <si>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</si>
  <si>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</si>
  <si>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</si>
  <si>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</si>
  <si>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</si>
  <si>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</si>
  <si>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</si>
  <si>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</si>
  <si>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</si>
  <si>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</si>
  <si>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</si>
  <si>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</si>
  <si>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</si>
  <si>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</si>
  <si>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</si>
  <si>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</si>
  <si>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</si>
  <si>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</si>
  <si>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</si>
  <si>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</si>
  <si>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</si>
  <si>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</si>
  <si>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</si>
  <si>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</si>
  <si>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</si>
  <si>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</si>
  <si>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</si>
  <si>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</si>
  <si>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</si>
  <si>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</si>
  <si>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</si>
  <si>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</si>
  <si>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</si>
  <si>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</si>
  <si>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</si>
  <si>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</si>
  <si>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</si>
  <si>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</si>
  <si>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</si>
  <si>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</si>
  <si>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</si>
  <si>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</si>
  <si>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</si>
  <si>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</si>
  <si>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</si>
  <si>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</si>
  <si>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</si>
  <si>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</si>
  <si>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</si>
  <si>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</si>
  <si>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</si>
  <si>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</si>
  <si>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</si>
  <si>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</si>
  <si>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</si>
  <si>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</si>
  <si>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</si>
  <si>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</si>
  <si>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</si>
  <si>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</si>
  <si>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</si>
  <si>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</si>
  <si>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</si>
  <si>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</si>
  <si>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</si>
  <si>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</si>
  <si>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</si>
  <si>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</si>
  <si>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</si>
  <si>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</si>
  <si>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</si>
  <si>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</si>
  <si>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</si>
  <si>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</si>
  <si>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</si>
  <si>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</si>
  <si>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</si>
  <si>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</si>
  <si>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</si>
  <si>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</si>
  <si>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</si>
  <si>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</si>
  <si>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</si>
  <si>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</si>
  <si>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</si>
  <si>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</si>
  <si>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</si>
  <si>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</si>
  <si>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</si>
  <si>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</si>
  <si>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</si>
  <si>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</si>
  <si>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</si>
  <si>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</si>
  <si>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</si>
  <si>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</si>
  <si>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</si>
  <si>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</si>
  <si>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</si>
  <si>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</si>
  <si>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</si>
  <si>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</si>
  <si>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</si>
  <si>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</si>
  <si>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</si>
  <si>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</si>
  <si>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</si>
  <si>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</si>
  <si>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</si>
  <si>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</si>
  <si>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</si>
  <si>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</si>
  <si>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</si>
  <si>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</si>
  <si>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</si>
  <si>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</si>
  <si>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</si>
  <si>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</si>
  <si>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</si>
  <si>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</si>
  <si>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</si>
  <si>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</si>
  <si>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</si>
  <si>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</si>
  <si>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</si>
  <si>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</si>
  <si>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</si>
  <si>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</si>
  <si>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</si>
  <si>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</si>
  <si>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</si>
  <si>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</si>
  <si>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</si>
  <si>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</si>
  <si>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</si>
  <si>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</si>
  <si>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</si>
  <si>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</si>
  <si>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</si>
  <si>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</si>
  <si>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</si>
  <si>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</si>
  <si>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</si>
  <si>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</si>
  <si>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</si>
  <si>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</si>
  <si>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</si>
  <si>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</si>
  <si>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</si>
  <si>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</si>
  <si>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</si>
  <si>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</si>
  <si>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</si>
  <si>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</si>
  <si>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</si>
  <si>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</si>
  <si>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</si>
  <si>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</si>
  <si>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</si>
  <si>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</si>
  <si>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</si>
  <si>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</si>
  <si>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</si>
  <si>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</si>
  <si>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</si>
  <si>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</si>
  <si>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</si>
  <si>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</si>
  <si>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</si>
  <si>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</si>
  <si>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</si>
  <si>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</si>
  <si>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</si>
  <si>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</si>
  <si>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</si>
  <si>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</si>
  <si>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</si>
  <si>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</si>
  <si>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</si>
  <si>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</si>
  <si>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</si>
  <si>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</si>
  <si>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</si>
  <si>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</si>
  <si>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</si>
  <si>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</si>
  <si>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</si>
  <si>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</si>
  <si>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</si>
  <si>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</si>
  <si>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</si>
  <si>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</si>
  <si>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</si>
  <si>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</si>
  <si>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</si>
  <si>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</si>
  <si>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</si>
  <si>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</si>
  <si>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</si>
  <si>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</si>
  <si>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</si>
  <si>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</si>
  <si>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</si>
  <si>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</si>
  <si>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</si>
  <si>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</si>
  <si>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</si>
  <si>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</si>
  <si>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</si>
  <si>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</si>
  <si>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</si>
  <si>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</si>
  <si>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</si>
  <si>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</si>
  <si>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</si>
  <si>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</si>
  <si>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</si>
  <si>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</si>
  <si>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</si>
  <si>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</si>
  <si>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</si>
  <si>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</si>
  <si>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</si>
  <si>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</si>
  <si>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</si>
  <si>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</si>
  <si>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</si>
  <si>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</si>
  <si>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</si>
  <si>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</si>
  <si>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</si>
  <si>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</si>
  <si>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</si>
  <si>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</si>
  <si>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</si>
  <si>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</si>
  <si>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</si>
  <si>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</si>
  <si>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</si>
  <si>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</si>
  <si>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</si>
  <si>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</si>
  <si>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</si>
  <si>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</si>
  <si>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</si>
  <si>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</si>
  <si>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</si>
  <si>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</si>
  <si>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</si>
  <si>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</si>
  <si>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</si>
  <si>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</si>
  <si>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</si>
  <si>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</si>
  <si>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</si>
  <si>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</si>
  <si>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</si>
  <si>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</si>
  <si>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</si>
  <si>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</si>
  <si>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</si>
  <si>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</si>
  <si>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</si>
  <si>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</si>
  <si>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</si>
  <si>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</si>
  <si>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</si>
  <si>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</si>
  <si>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</si>
  <si>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</si>
  <si>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</si>
  <si>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</si>
  <si>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</si>
  <si>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</si>
  <si>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</si>
  <si>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</si>
  <si>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</si>
  <si>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</si>
  <si>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</si>
  <si>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</si>
  <si>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</si>
  <si>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</si>
  <si>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</si>
  <si>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</si>
  <si>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</si>
  <si>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</si>
  <si>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</si>
  <si>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</si>
  <si>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</si>
  <si>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</si>
  <si>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</si>
  <si>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</si>
  <si>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</si>
  <si>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</si>
  <si>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</si>
  <si>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</si>
  <si>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</si>
  <si>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</si>
  <si>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</si>
  <si>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</si>
  <si>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</si>
  <si>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</si>
  <si>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</si>
  <si>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</si>
  <si>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</si>
  <si>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</si>
  <si>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</si>
  <si>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</si>
  <si>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</si>
  <si>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</si>
  <si>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</si>
  <si>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</si>
  <si>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</si>
  <si>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</si>
  <si>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</si>
  <si>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</si>
  <si>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</si>
  <si>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</si>
  <si>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</si>
  <si>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</si>
  <si>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</si>
  <si>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</si>
  <si>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</si>
  <si>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</si>
  <si>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</si>
  <si>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</si>
  <si>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</si>
  <si>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</si>
  <si>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</si>
  <si>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</si>
  <si>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</si>
  <si>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</si>
  <si>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</si>
  <si>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</si>
  <si>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</si>
  <si>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</si>
  <si>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</si>
  <si>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</si>
  <si>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</si>
  <si>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</si>
  <si>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</si>
  <si>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</si>
  <si>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</si>
  <si>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</si>
  <si>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</si>
  <si>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</si>
  <si>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</si>
  <si>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</si>
  <si>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</si>
  <si>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</si>
  <si>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</si>
  <si>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</si>
  <si>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</si>
  <si>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</si>
  <si>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</si>
  <si>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</si>
  <si>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</si>
  <si>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</si>
  <si>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</si>
  <si>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</si>
  <si>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</si>
  <si>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</si>
  <si>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</si>
  <si>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</si>
  <si>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</si>
  <si>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</si>
  <si>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</si>
  <si>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</si>
  <si>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</si>
  <si>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</si>
  <si>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</si>
  <si>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</si>
  <si>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</si>
  <si>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</si>
  <si>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</si>
  <si>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</si>
  <si>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</si>
  <si>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</si>
  <si>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</si>
  <si>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</si>
  <si>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</si>
  <si>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</si>
  <si>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</si>
  <si>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</si>
  <si>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</si>
  <si>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</si>
  <si>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</si>
  <si>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</si>
  <si>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</si>
  <si>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</si>
  <si>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</si>
  <si>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</si>
  <si>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</si>
  <si>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</si>
  <si>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</si>
  <si>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</si>
  <si>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</si>
  <si>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</si>
  <si>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</si>
  <si>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</si>
  <si>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</si>
  <si>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</si>
  <si>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</si>
  <si>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</si>
  <si>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</si>
  <si>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</si>
  <si>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</si>
  <si>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</si>
  <si>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</si>
  <si>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</si>
  <si>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</si>
  <si>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</si>
  <si>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</si>
  <si>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</si>
  <si>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</si>
  <si>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</si>
  <si>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</si>
  <si>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</si>
  <si>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</si>
  <si>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</si>
  <si>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</si>
  <si>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</si>
  <si>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</si>
  <si>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</si>
  <si>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</si>
  <si>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</si>
  <si>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</si>
  <si>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</si>
  <si>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</si>
  <si>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</si>
  <si>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</si>
  <si>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</si>
  <si>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</si>
  <si>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</si>
  <si>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</si>
  <si>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</si>
  <si>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</si>
  <si>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</si>
  <si>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</si>
  <si>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</si>
  <si>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</si>
  <si>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</si>
  <si>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</si>
  <si>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</si>
  <si>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</si>
  <si>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</si>
  <si>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</si>
  <si>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</si>
  <si>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</si>
  <si>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</si>
  <si>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</si>
  <si>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</si>
  <si>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</si>
  <si>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</si>
  <si>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</si>
  <si>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</si>
  <si>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</si>
  <si>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</si>
  <si>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</si>
  <si>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</si>
  <si>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</si>
  <si>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</si>
  <si>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</si>
  <si>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</si>
  <si>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</si>
  <si>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</si>
  <si>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</si>
  <si>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</si>
  <si>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</si>
  <si>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</si>
  <si>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</si>
  <si>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</si>
  <si>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</si>
  <si>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</si>
  <si>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</si>
  <si>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</si>
  <si>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</si>
  <si>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</si>
  <si>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</si>
  <si>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</si>
  <si>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</si>
  <si>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</si>
  <si>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</si>
  <si>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</si>
  <si>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</si>
  <si>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</si>
  <si>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</si>
  <si>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</si>
  <si>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</si>
  <si>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</si>
  <si>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</si>
  <si>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</si>
  <si>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</si>
  <si>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</si>
  <si>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</si>
  <si>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</si>
  <si>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</si>
  <si>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</si>
  <si>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</si>
  <si>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</si>
  <si>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</si>
  <si>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</si>
  <si>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</si>
  <si>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</si>
  <si>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</si>
  <si>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</si>
  <si>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</si>
  <si>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</si>
  <si>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</si>
  <si>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</si>
  <si>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</si>
  <si>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</si>
  <si>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</si>
  <si>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</si>
  <si>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</si>
  <si>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</si>
  <si>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</si>
  <si>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</si>
  <si>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</si>
  <si>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</si>
  <si>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</si>
  <si>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</si>
  <si>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</si>
  <si>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</si>
  <si>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</si>
  <si>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</si>
  <si>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</si>
  <si>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</si>
  <si>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</si>
  <si>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</si>
  <si>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</si>
  <si>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</si>
  <si>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</si>
  <si>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</si>
  <si>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</si>
  <si>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</si>
  <si>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</si>
  <si>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</si>
  <si>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</si>
  <si>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</si>
  <si>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</si>
  <si>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</si>
  <si>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</si>
  <si>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</si>
  <si>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</si>
  <si>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</si>
  <si>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</si>
  <si>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</si>
  <si>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</si>
  <si>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</si>
  <si>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</si>
  <si>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</si>
  <si>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</si>
  <si>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</si>
  <si>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</si>
  <si>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</si>
  <si>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</si>
  <si>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</si>
  <si>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</si>
  <si>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</si>
  <si>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</si>
  <si>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</si>
  <si>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</si>
  <si>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</si>
  <si>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</si>
  <si>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</si>
  <si>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</si>
  <si>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</si>
  <si>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</si>
  <si>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</si>
  <si>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</si>
  <si>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</si>
  <si>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</si>
  <si>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</si>
  <si>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</si>
  <si>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</si>
  <si>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</si>
  <si>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</si>
  <si>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</si>
  <si>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</si>
  <si>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</si>
  <si>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</si>
  <si>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</si>
  <si>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</si>
  <si>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</si>
  <si>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</si>
  <si>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</si>
  <si>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</si>
  <si>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</si>
  <si>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</si>
  <si>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</si>
  <si>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</si>
  <si>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</si>
  <si>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</si>
  <si>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</si>
  <si>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</si>
  <si>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</si>
  <si>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</si>
  <si>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</si>
  <si>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</si>
  <si>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</si>
  <si>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</si>
  <si>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</si>
  <si>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</si>
  <si>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</si>
  <si>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</si>
  <si>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</si>
  <si>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</si>
  <si>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</si>
  <si>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</si>
  <si>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</si>
  <si>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</si>
  <si>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</si>
  <si>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</si>
  <si>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</si>
  <si>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</si>
  <si>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</si>
  <si>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</si>
  <si>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</si>
  <si>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</si>
  <si>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</si>
  <si>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</si>
  <si>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</si>
  <si>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</si>
  <si>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</si>
  <si>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</si>
  <si>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</si>
  <si>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</si>
  <si>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</si>
  <si>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</si>
  <si>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</si>
  <si>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</si>
  <si>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</si>
  <si>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</si>
  <si>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</si>
  <si>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</si>
  <si>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</si>
  <si>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</si>
  <si>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</si>
  <si>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</si>
  <si>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</si>
  <si>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</si>
  <si>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</si>
  <si>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</si>
  <si>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</si>
  <si>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</si>
  <si>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</si>
  <si>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</si>
  <si>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</si>
  <si>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</si>
  <si>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</si>
  <si>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</si>
  <si>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</si>
  <si>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</si>
  <si>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</si>
  <si>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</si>
  <si>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</si>
  <si>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</si>
  <si>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</si>
  <si>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</si>
  <si>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</si>
  <si>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</si>
  <si>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</si>
  <si>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</si>
  <si>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</si>
  <si>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</si>
  <si>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</si>
  <si>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</si>
  <si>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</si>
  <si>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</si>
  <si>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</si>
  <si>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</si>
  <si>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</si>
  <si>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</si>
  <si>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</si>
  <si>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</si>
  <si>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</si>
  <si>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</si>
  <si>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</si>
  <si>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</si>
  <si>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</si>
  <si>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</si>
  <si>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</si>
  <si>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</si>
  <si>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</si>
  <si>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</si>
  <si>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</si>
  <si>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</si>
  <si>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</si>
  <si>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</si>
  <si>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</si>
  <si>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</si>
  <si>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</si>
  <si>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</si>
  <si>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</si>
  <si>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</si>
  <si>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</si>
  <si>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</si>
  <si>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</si>
  <si>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</si>
  <si>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</si>
  <si>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</si>
  <si>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</si>
  <si>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</si>
  <si>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</si>
  <si>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</si>
  <si>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</si>
  <si>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</si>
  <si>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</si>
  <si>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</si>
  <si>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</si>
  <si>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</si>
  <si>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</si>
  <si>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</si>
  <si>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</si>
  <si>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</si>
  <si>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</si>
  <si>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</si>
  <si>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</si>
  <si>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</si>
  <si>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</si>
  <si>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</si>
  <si>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</si>
  <si>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</si>
  <si>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</si>
  <si>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</si>
  <si>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</si>
  <si>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</si>
  <si>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</si>
  <si>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</si>
  <si>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</si>
  <si>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</si>
  <si>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</si>
  <si>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</si>
  <si>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</si>
  <si>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</si>
  <si>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</si>
  <si>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</si>
  <si>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</si>
  <si>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</si>
  <si>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</si>
  <si>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</si>
  <si>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</si>
  <si>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</si>
  <si>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</si>
  <si>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</si>
  <si>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</si>
  <si>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</si>
  <si>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</si>
  <si>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</si>
  <si>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</si>
  <si>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</si>
  <si>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</si>
  <si>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</si>
  <si>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</si>
  <si>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</si>
  <si>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</si>
  <si>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</si>
  <si>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</si>
  <si>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</si>
  <si>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</si>
  <si>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</si>
  <si>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</si>
  <si>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</si>
  <si>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</si>
  <si>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</si>
  <si>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</si>
  <si>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</si>
  <si>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</si>
  <si>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</si>
  <si>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</si>
  <si>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</si>
  <si>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</si>
  <si>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</si>
  <si>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</si>
  <si>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</si>
  <si>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</si>
  <si>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</si>
  <si>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</si>
  <si>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</si>
  <si>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</si>
  <si>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</si>
  <si>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</si>
  <si>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</si>
  <si>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</si>
  <si>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</si>
  <si>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</si>
  <si>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</si>
  <si>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</si>
  <si>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</si>
  <si>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</si>
  <si>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</si>
  <si>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</si>
  <si>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</si>
  <si>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</si>
  <si>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</si>
  <si>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</si>
  <si>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</si>
  <si>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</si>
  <si>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</si>
  <si>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</si>
  <si>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</si>
  <si>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</si>
  <si>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</si>
  <si>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</si>
  <si>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</si>
  <si>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</si>
  <si>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</si>
  <si>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</si>
  <si>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</si>
  <si>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</si>
  <si>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</si>
  <si>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</si>
  <si>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</si>
  <si>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</si>
  <si>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</si>
  <si>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</si>
  <si>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</si>
  <si>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</si>
  <si>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</si>
  <si>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</si>
  <si>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</si>
  <si>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</si>
  <si>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</si>
  <si>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</si>
  <si>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</si>
  <si>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</si>
  <si>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</si>
  <si>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</si>
  <si>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</si>
  <si>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</si>
  <si>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</si>
  <si>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</si>
  <si>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</si>
  <si>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</si>
  <si>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</si>
  <si>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</si>
  <si>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</si>
  <si>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</si>
  <si>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</si>
  <si>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</si>
  <si>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</si>
  <si>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</si>
  <si>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</si>
  <si>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</si>
  <si>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</si>
  <si>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</si>
  <si>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</si>
  <si>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</si>
  <si>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</si>
  <si>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</si>
  <si>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</si>
  <si>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</si>
  <si>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</si>
  <si>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</si>
  <si>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</si>
  <si>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</si>
  <si>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</si>
  <si>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</si>
  <si>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</si>
  <si>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</si>
  <si>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</si>
  <si>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</si>
  <si>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</si>
  <si>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</si>
  <si>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</si>
  <si>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</si>
  <si>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</si>
  <si>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</si>
  <si>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</si>
  <si>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</si>
  <si>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</si>
  <si>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</si>
  <si>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</si>
  <si>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</si>
  <si>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</si>
  <si>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</si>
  <si>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</si>
  <si>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</si>
  <si>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</si>
  <si>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</si>
  <si>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</si>
  <si>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</si>
  <si>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</si>
  <si>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</si>
  <si>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</si>
  <si>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</si>
  <si>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</si>
  <si>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</si>
  <si>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</si>
  <si>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</si>
  <si>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</si>
  <si>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</si>
  <si>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</si>
  <si>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</si>
  <si>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</si>
  <si>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</si>
  <si>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</si>
  <si>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</si>
  <si>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</si>
  <si>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</si>
  <si>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</si>
  <si>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</si>
  <si>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</si>
  <si>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</si>
  <si>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</si>
  <si>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</si>
  <si>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</si>
  <si>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</si>
  <si>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</si>
  <si>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</si>
  <si>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</si>
  <si>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</si>
  <si>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</si>
  <si>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</si>
  <si>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</si>
  <si>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</si>
  <si>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</si>
  <si>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</si>
  <si>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</si>
  <si>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</si>
  <si>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</si>
  <si>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</si>
  <si>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</si>
  <si>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</si>
  <si>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</si>
  <si>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</si>
  <si>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</si>
  <si>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</si>
  <si>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</si>
  <si>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</si>
  <si>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</si>
  <si>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</si>
  <si>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</si>
  <si>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</si>
  <si>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</si>
  <si>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</si>
  <si>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</si>
  <si>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</si>
  <si>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</si>
  <si>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</si>
  <si>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</si>
  <si>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</si>
  <si>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</si>
  <si>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</si>
  <si>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</si>
  <si>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</si>
  <si>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</si>
  <si>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</si>
  <si>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</si>
  <si>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</si>
  <si>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</si>
  <si>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</si>
  <si>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</si>
  <si>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</si>
  <si>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</si>
  <si>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</si>
  <si>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</si>
  <si>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</si>
  <si>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</si>
  <si>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</si>
  <si>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</si>
  <si>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</si>
  <si>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</si>
  <si>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</si>
  <si>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</si>
  <si>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</si>
  <si>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</si>
  <si>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</si>
  <si>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</si>
  <si>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</si>
  <si>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</si>
  <si>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</si>
  <si>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</si>
  <si>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</si>
  <si>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</si>
  <si>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</si>
  <si>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</si>
  <si>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</si>
  <si>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</si>
  <si>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</si>
  <si>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</si>
  <si>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</si>
  <si>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</si>
  <si>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</si>
  <si>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</si>
  <si>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</si>
  <si>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</si>
  <si>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</si>
  <si>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</si>
  <si>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</si>
  <si>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</si>
  <si>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</si>
  <si>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</si>
  <si>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</si>
  <si>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</si>
  <si>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</si>
  <si>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</si>
  <si>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</si>
  <si>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</si>
  <si>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</si>
  <si>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</si>
  <si>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</si>
  <si>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</si>
  <si>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</si>
  <si>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</si>
  <si>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</si>
  <si>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</si>
  <si>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</si>
  <si>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</si>
  <si>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</si>
  <si>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</si>
  <si>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</si>
  <si>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</si>
  <si>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</si>
  <si>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</si>
  <si>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</si>
  <si>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</si>
  <si>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</si>
  <si>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</si>
  <si>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</si>
  <si>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</si>
  <si>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</si>
  <si>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</si>
  <si>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</si>
  <si>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</si>
  <si>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</si>
  <si>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</si>
  <si>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</si>
  <si>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</si>
  <si>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</si>
  <si>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</si>
  <si>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</si>
  <si>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</si>
  <si>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</si>
  <si>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</si>
  <si>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</si>
  <si>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</si>
  <si>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</si>
  <si>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</si>
  <si>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</si>
  <si>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</si>
  <si>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</si>
  <si>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</si>
  <si>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</si>
  <si>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</si>
  <si>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</si>
  <si>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</si>
  <si>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</si>
  <si>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</si>
  <si>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</si>
  <si>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</si>
  <si>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</si>
  <si>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</si>
  <si>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</si>
  <si>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</si>
  <si>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</si>
  <si>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</si>
  <si>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</si>
  <si>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</si>
  <si>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</si>
  <si>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</si>
  <si>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</si>
  <si>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</si>
  <si>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</si>
  <si>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</si>
  <si>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</si>
  <si>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</si>
  <si>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</si>
  <si>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</si>
  <si>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</si>
  <si>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</si>
  <si>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</si>
  <si>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</si>
  <si>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</si>
  <si>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</si>
  <si>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</si>
  <si>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</si>
  <si>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</si>
  <si>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</si>
  <si>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</si>
  <si>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</si>
  <si>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</si>
  <si>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</si>
  <si>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</si>
  <si>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</si>
  <si>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</si>
  <si>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</si>
  <si>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</si>
  <si>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</si>
  <si>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</si>
  <si>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</si>
  <si>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</si>
  <si>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</si>
  <si>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</si>
  <si>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</si>
  <si>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</si>
  <si>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</si>
  <si>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</si>
  <si>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</si>
  <si>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</si>
  <si>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</si>
  <si>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</si>
  <si>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</si>
  <si>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</si>
  <si>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</si>
  <si>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</si>
  <si>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</si>
  <si>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</si>
  <si>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</si>
  <si>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</si>
  <si>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</si>
  <si>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</si>
  <si>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</si>
  <si>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</si>
  <si>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</si>
  <si>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</si>
  <si>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</si>
  <si>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</si>
  <si>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</si>
  <si>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</si>
  <si>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</si>
  <si>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</si>
  <si>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</si>
  <si>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</si>
  <si>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</si>
  <si>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</si>
  <si>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</si>
  <si>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</si>
  <si>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</si>
  <si>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</si>
  <si>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</si>
  <si>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</si>
  <si>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</si>
  <si>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</si>
  <si>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</si>
  <si>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</si>
  <si>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</si>
  <si>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</si>
  <si>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</si>
  <si>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</si>
  <si>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</si>
  <si>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</si>
  <si>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</si>
  <si>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</si>
  <si>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</si>
  <si>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</si>
  <si>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</si>
  <si>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</si>
  <si>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</si>
  <si>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</si>
  <si>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</si>
  <si>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</si>
  <si>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</si>
  <si>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</si>
  <si>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</si>
  <si>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</si>
  <si>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</si>
  <si>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</si>
  <si>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</si>
  <si>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</si>
  <si>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</si>
  <si>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</si>
  <si>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</si>
  <si>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</si>
  <si>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</si>
  <si>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</si>
  <si>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</si>
  <si>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</si>
  <si>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</si>
  <si>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</si>
  <si>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</si>
  <si>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</si>
  <si>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</si>
  <si>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</si>
  <si>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</si>
  <si>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</si>
  <si>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</si>
  <si>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</si>
  <si>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</si>
  <si>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</si>
  <si>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</si>
  <si>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</si>
  <si>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</si>
  <si>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</si>
  <si>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</si>
  <si>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</si>
  <si>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</si>
  <si>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</si>
  <si>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</si>
  <si>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</si>
  <si>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</si>
  <si>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</si>
  <si>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</si>
  <si>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</si>
  <si>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</si>
  <si>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</si>
  <si>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</si>
  <si>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</si>
  <si>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</si>
  <si>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</si>
  <si>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</si>
  <si>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</si>
  <si>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</si>
  <si>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</si>
  <si>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</si>
  <si>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</si>
  <si>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</si>
  <si>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</si>
  <si>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</si>
  <si>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</si>
  <si>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</si>
  <si>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</si>
  <si>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</si>
  <si>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</si>
  <si>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</si>
  <si>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</si>
  <si>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</si>
  <si>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</si>
  <si>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</si>
  <si>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</si>
  <si>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</si>
  <si>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</si>
  <si>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</si>
  <si>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</si>
  <si>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</si>
  <si>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</si>
  <si>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</si>
  <si>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</si>
  <si>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</si>
  <si>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</si>
  <si>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</si>
  <si>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</si>
  <si>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</si>
  <si>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</si>
  <si>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</si>
  <si>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</si>
  <si>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</si>
  <si>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</si>
  <si>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</si>
  <si>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</si>
  <si>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</si>
  <si>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</si>
  <si>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</si>
  <si>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</si>
  <si>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</si>
  <si>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</si>
  <si>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</si>
  <si>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</si>
  <si>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</si>
  <si>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</si>
  <si>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</si>
  <si>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</si>
  <si>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</si>
  <si>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</si>
  <si>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</si>
  <si>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</si>
  <si>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</si>
  <si>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</si>
  <si>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</si>
  <si>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</si>
  <si>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</si>
  <si>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</si>
  <si>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</si>
  <si>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</si>
  <si>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</si>
  <si>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</si>
  <si>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</si>
  <si>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</si>
  <si>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</si>
  <si>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</si>
  <si>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</si>
  <si>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</si>
  <si>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</si>
  <si>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</si>
  <si>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</si>
  <si>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</si>
  <si>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</si>
  <si>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</si>
  <si>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</si>
  <si>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</si>
  <si>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</si>
  <si>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</si>
  <si>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</si>
  <si>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</si>
  <si>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</si>
  <si>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</si>
  <si>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</si>
  <si>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</si>
  <si>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</si>
  <si>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</si>
  <si>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</si>
  <si>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</si>
  <si>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</si>
  <si>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</si>
  <si>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</si>
  <si>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</si>
  <si>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</si>
  <si>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</si>
  <si>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</si>
  <si>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</si>
  <si>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</si>
  <si>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</si>
  <si>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</si>
  <si>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</si>
  <si>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</si>
  <si>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</si>
  <si>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</si>
  <si>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</si>
  <si>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</si>
  <si>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</si>
  <si>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</si>
  <si>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</si>
  <si>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</si>
  <si>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</si>
  <si>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</si>
  <si>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</si>
  <si>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</si>
  <si>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</si>
  <si>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</si>
  <si>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</si>
  <si>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</si>
  <si>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</si>
  <si>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</si>
  <si>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</si>
  <si>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</si>
  <si>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</si>
  <si>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</si>
  <si>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</si>
  <si>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</si>
  <si>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</si>
  <si>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</si>
  <si>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</si>
  <si>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</si>
  <si>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</si>
  <si>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</si>
  <si>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</si>
  <si>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</si>
  <si>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</si>
  <si>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</si>
  <si>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</si>
  <si>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</si>
  <si>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</si>
  <si>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</si>
  <si>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</si>
  <si>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</si>
  <si>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</si>
  <si>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</si>
  <si>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</si>
  <si>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</si>
  <si>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</si>
  <si>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</si>
  <si>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</si>
  <si>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</si>
  <si>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</si>
  <si>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</si>
  <si>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</si>
  <si>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</si>
  <si>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</si>
  <si>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</si>
  <si>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</si>
  <si>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</si>
  <si>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</si>
  <si>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</si>
  <si>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</si>
  <si>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</si>
  <si>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</si>
  <si>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</si>
  <si>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</si>
  <si>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</si>
  <si>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</si>
  <si>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</si>
  <si>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</si>
  <si>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</si>
  <si>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</si>
  <si>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</si>
  <si>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</si>
  <si>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</si>
  <si>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</si>
  <si>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</si>
  <si>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</si>
  <si>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</si>
  <si>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</si>
  <si>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</si>
  <si>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</si>
  <si>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</si>
  <si>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</si>
  <si>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</si>
  <si>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</si>
  <si>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</si>
  <si>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</si>
  <si>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</si>
  <si>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</si>
  <si>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</si>
  <si>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</si>
  <si>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</si>
  <si>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</si>
  <si>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</si>
  <si>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CASA DE LA CULTURA DEL MUNICIPIO DE VALLE DE SANTIAGO, GTO.</t>
  </si>
  <si>
    <t>Al 31 de diciembre de 2017 y al 30 de septiembre de 2018 (b)</t>
  </si>
  <si>
    <t>Del 1 de enero al 30 de septiembre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</si>
</sst>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}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5">
    <xf numFmtId="0" fontId="0" fillId="0" borderId="0"/>
    <xf numFmtId="0" fontId="15" fillId="0" borderId="0"/>
    <xf numFmtId="0" fontId="16" fillId="0" borderId="0"/>
    <xf numFmtId="0" fontId="18" fillId="0" borderId="0"/>
    <xf numFmtId="44" fontId="15" fillId="0" borderId="0" applyFont="0" applyFill="0" applyBorder="0" applyAlignment="0" applyProtection="0"/>
  </cellStyleXfs>
  <cellXfs count="2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" fontId="16" fillId="0" borderId="13" xfId="1" applyNumberFormat="1" applyFont="1" applyBorder="1" applyAlignment="1">
      <alignment vertical="center"/>
    </xf>
    <xf numFmtId="4" fontId="0" fillId="0" borderId="12" xfId="0" applyNumberFormat="1" applyFill="1" applyBorder="1" applyProtection="1">
      <protection locked="0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20" fillId="0" borderId="0" xfId="3" applyNumberFormat="1" applyFont="1" applyFill="1" applyBorder="1" applyAlignment="1" applyProtection="1">
      <alignment vertical="top" wrapText="1"/>
      <protection locked="0"/>
    </xf>
    <xf numFmtId="4" fontId="20" fillId="0" borderId="13" xfId="3" applyNumberFormat="1" applyFont="1" applyFill="1" applyBorder="1" applyAlignment="1" applyProtection="1">
      <alignment vertical="top" wrapText="1"/>
      <protection locked="0"/>
    </xf>
    <xf numFmtId="4" fontId="19" fillId="0" borderId="13" xfId="3" applyNumberFormat="1" applyFont="1" applyFill="1" applyBorder="1" applyAlignment="1" applyProtection="1">
      <alignment vertical="top" wrapText="1"/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21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7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7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7" fillId="0" borderId="13" xfId="1" applyNumberFormat="1" applyFont="1" applyBorder="1" applyAlignment="1">
      <alignment vertical="center"/>
    </xf>
    <xf numFmtId="4" fontId="17" fillId="0" borderId="13" xfId="1" applyNumberFormat="1" applyFont="1" applyBorder="1" applyAlignment="1">
      <alignment vertical="center"/>
    </xf>
    <xf numFmtId="4" fontId="17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7" fillId="0" borderId="13" xfId="1" applyNumberFormat="1" applyFont="1" applyBorder="1" applyAlignment="1">
      <alignment vertical="center"/>
    </xf>
    <xf numFmtId="4" fontId="17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7" fillId="0" borderId="13" xfId="1" applyNumberFormat="1" applyFont="1" applyBorder="1" applyAlignment="1">
      <alignment vertical="center"/>
    </xf>
    <xf numFmtId="4" fontId="17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7" fillId="0" borderId="13" xfId="1" applyNumberFormat="1" applyFont="1" applyBorder="1" applyAlignment="1">
      <alignment vertical="center"/>
    </xf>
    <xf numFmtId="4" fontId="17" fillId="0" borderId="13" xfId="1" applyNumberFormat="1" applyFont="1" applyBorder="1" applyAlignment="1">
      <alignment vertical="center"/>
    </xf>
    <xf numFmtId="4" fontId="16" fillId="0" borderId="13" xfId="1" applyNumberFormat="1" applyFont="1" applyBorder="1" applyAlignment="1">
      <alignment vertical="center"/>
    </xf>
    <xf numFmtId="4" fontId="17" fillId="0" borderId="13" xfId="1" applyNumberFormat="1" applyFont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5">
    <cellStyle name="Moneda 2" xfId="4"/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>
      <c r="A1" s="245" t="s">
        <v>829</v>
      </c>
      <c r="B1" s="246"/>
      <c r="C1" s="246"/>
      <c r="D1" s="246"/>
      <c r="E1" s="247"/>
    </row>
    <row r="2" spans="1:5" s="7" customFormat="1">
      <c r="A2" s="25"/>
      <c r="E2" s="26"/>
    </row>
    <row r="3" spans="1:5" s="7" customFormat="1" ht="26.25" customHeight="1">
      <c r="A3" s="25"/>
      <c r="B3" s="30" t="s">
        <v>792</v>
      </c>
      <c r="C3" s="248" t="s">
        <v>3302</v>
      </c>
      <c r="D3" s="248"/>
      <c r="E3" s="26"/>
    </row>
    <row r="4" spans="1:5" s="7" customFormat="1">
      <c r="A4" s="25"/>
      <c r="E4" s="26"/>
    </row>
    <row r="5" spans="1:5" s="7" customFormat="1" ht="26.25" customHeight="1">
      <c r="A5" s="25"/>
      <c r="B5" s="30" t="s">
        <v>795</v>
      </c>
      <c r="E5" s="26"/>
    </row>
    <row r="6" spans="1:5" s="7" customFormat="1">
      <c r="A6" s="25"/>
      <c r="E6" s="26"/>
    </row>
    <row r="7" spans="1:5" s="7" customFormat="1" ht="26.25" customHeight="1">
      <c r="A7" s="25"/>
      <c r="B7" s="30" t="s">
        <v>796</v>
      </c>
      <c r="E7" s="26"/>
    </row>
    <row r="8" spans="1:5" s="7" customFormat="1">
      <c r="A8" s="25"/>
      <c r="E8" s="26"/>
    </row>
    <row r="9" spans="1:5" s="7" customFormat="1" ht="26.25" customHeight="1">
      <c r="A9" s="25"/>
      <c r="B9" s="30" t="s">
        <v>794</v>
      </c>
      <c r="E9" s="26"/>
    </row>
    <row r="10" spans="1:5" s="7" customFormat="1">
      <c r="A10" s="25"/>
      <c r="E10" s="26"/>
    </row>
    <row r="11" spans="1:5" s="7" customFormat="1" ht="26.25" customHeight="1">
      <c r="A11" s="25"/>
      <c r="B11" s="30" t="s">
        <v>793</v>
      </c>
      <c r="E11" s="26"/>
    </row>
    <row r="12" spans="1:5" s="7" customFormat="1" ht="15.75" thickBot="1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sqref="A1:D1"/>
    </sheetView>
  </sheetViews>
  <sheetFormatPr baseColWidth="10" defaultColWidth="0" defaultRowHeight="15" zeroHeight="1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>
      <c r="A1" s="261" t="s">
        <v>542</v>
      </c>
      <c r="B1" s="261"/>
      <c r="C1" s="261"/>
      <c r="D1" s="261"/>
      <c r="E1" s="111"/>
      <c r="F1" s="111"/>
      <c r="G1" s="111"/>
      <c r="H1" s="111"/>
      <c r="I1" s="111"/>
      <c r="J1" s="111"/>
      <c r="K1" s="111"/>
    </row>
    <row r="2" spans="1:11">
      <c r="A2" s="249" t="str">
        <f>ENTE_PUBLICO_A</f>
        <v>CASA DE LA CULTURA DEL MUNICIPIO DE VALLE DE SANTIAGO, GTO., Gobierno del Estado de Guanajuato (a)</v>
      </c>
      <c r="B2" s="250"/>
      <c r="C2" s="250"/>
      <c r="D2" s="251"/>
    </row>
    <row r="3" spans="1:11">
      <c r="A3" s="252" t="s">
        <v>166</v>
      </c>
      <c r="B3" s="253"/>
      <c r="C3" s="253"/>
      <c r="D3" s="254"/>
    </row>
    <row r="4" spans="1:11">
      <c r="A4" s="255" t="str">
        <f>TRIMESTRE</f>
        <v>Del 1 de enero al 30 de septiembre de 2018 (b)</v>
      </c>
      <c r="B4" s="256"/>
      <c r="C4" s="256"/>
      <c r="D4" s="257"/>
    </row>
    <row r="5" spans="1:11">
      <c r="A5" s="258" t="s">
        <v>118</v>
      </c>
      <c r="B5" s="259"/>
      <c r="C5" s="259"/>
      <c r="D5" s="260"/>
    </row>
    <row r="6" spans="1:11"/>
    <row r="7" spans="1:11" ht="39" customHeight="1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>
      <c r="A8" s="55" t="s">
        <v>168</v>
      </c>
      <c r="B8" s="40">
        <f>SUM(B9:B11)</f>
        <v>2620711</v>
      </c>
      <c r="C8" s="40">
        <f t="shared" ref="C8:D8" si="0">SUM(C9:C11)</f>
        <v>2023718.25</v>
      </c>
      <c r="D8" s="40">
        <f t="shared" si="0"/>
        <v>2023718.25</v>
      </c>
    </row>
    <row r="9" spans="1:11">
      <c r="A9" s="53" t="s">
        <v>169</v>
      </c>
      <c r="B9" s="172">
        <v>2620711</v>
      </c>
      <c r="C9" s="172">
        <v>2023718.25</v>
      </c>
      <c r="D9" s="172">
        <v>2023718.25</v>
      </c>
    </row>
    <row r="10" spans="1:11" ht="14.25" customHeight="1">
      <c r="A10" s="53" t="s">
        <v>170</v>
      </c>
      <c r="B10" s="172">
        <v>0</v>
      </c>
      <c r="C10" s="172">
        <v>0</v>
      </c>
      <c r="D10" s="172">
        <v>0</v>
      </c>
    </row>
    <row r="11" spans="1:11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>
      <c r="A12" s="95"/>
      <c r="B12" s="12"/>
      <c r="C12" s="12"/>
      <c r="D12" s="12"/>
    </row>
    <row r="13" spans="1:11">
      <c r="A13" s="55" t="s">
        <v>180</v>
      </c>
      <c r="B13" s="40">
        <f>B14+B15</f>
        <v>2675455</v>
      </c>
      <c r="C13" s="40">
        <f t="shared" ref="C13:D13" si="2">C14+C15</f>
        <v>1977730.66</v>
      </c>
      <c r="D13" s="40">
        <f t="shared" si="2"/>
        <v>1950679.06</v>
      </c>
    </row>
    <row r="14" spans="1:11">
      <c r="A14" s="53" t="s">
        <v>172</v>
      </c>
      <c r="B14" s="173">
        <v>2675455</v>
      </c>
      <c r="C14" s="173">
        <v>1977730.66</v>
      </c>
      <c r="D14" s="173">
        <v>1950679.06</v>
      </c>
    </row>
    <row r="15" spans="1:11">
      <c r="A15" s="53" t="s">
        <v>173</v>
      </c>
      <c r="B15" s="173">
        <v>0</v>
      </c>
      <c r="C15" s="173">
        <v>0</v>
      </c>
      <c r="D15" s="173">
        <v>0</v>
      </c>
    </row>
    <row r="16" spans="1:11">
      <c r="A16" s="95"/>
      <c r="B16" s="12"/>
      <c r="C16" s="12"/>
      <c r="D16" s="12"/>
    </row>
    <row r="17" spans="1:4">
      <c r="A17" s="55" t="s">
        <v>174</v>
      </c>
      <c r="B17" s="117">
        <f>B18+B19</f>
        <v>0</v>
      </c>
      <c r="C17" s="40">
        <f t="shared" ref="C17" si="3">C18+C19</f>
        <v>0</v>
      </c>
      <c r="D17" s="40">
        <f>D18+D19</f>
        <v>0</v>
      </c>
    </row>
    <row r="18" spans="1:4">
      <c r="A18" s="53" t="s">
        <v>175</v>
      </c>
      <c r="B18" s="118">
        <v>0</v>
      </c>
      <c r="C18" s="181">
        <v>0</v>
      </c>
      <c r="D18" s="181">
        <v>0</v>
      </c>
    </row>
    <row r="19" spans="1:4" ht="14.25" customHeight="1">
      <c r="A19" s="53" t="s">
        <v>176</v>
      </c>
      <c r="B19" s="118">
        <v>0</v>
      </c>
      <c r="C19" s="181"/>
      <c r="D19" s="181"/>
    </row>
    <row r="20" spans="1:4">
      <c r="A20" s="95"/>
      <c r="B20" s="12"/>
      <c r="C20" s="12"/>
      <c r="D20" s="12"/>
    </row>
    <row r="21" spans="1:4">
      <c r="A21" s="55" t="s">
        <v>177</v>
      </c>
      <c r="B21" s="40">
        <f>B8-B13+B17</f>
        <v>-54744</v>
      </c>
      <c r="C21" s="40">
        <f t="shared" ref="C21:D21" si="4">C8-C13+C17</f>
        <v>45987.590000000084</v>
      </c>
      <c r="D21" s="40">
        <f t="shared" si="4"/>
        <v>73039.189999999944</v>
      </c>
    </row>
    <row r="22" spans="1:4">
      <c r="A22" s="55"/>
      <c r="B22" s="12"/>
      <c r="C22" s="12"/>
      <c r="D22" s="12"/>
    </row>
    <row r="23" spans="1:4">
      <c r="A23" s="55" t="s">
        <v>178</v>
      </c>
      <c r="B23" s="40">
        <f>B21-B11</f>
        <v>-54744</v>
      </c>
      <c r="C23" s="40">
        <f t="shared" ref="C23:D23" si="5">C21-C11</f>
        <v>45987.590000000084</v>
      </c>
      <c r="D23" s="40">
        <f t="shared" si="5"/>
        <v>73039.189999999944</v>
      </c>
    </row>
    <row r="24" spans="1:4">
      <c r="A24" s="55"/>
      <c r="B24" s="17"/>
      <c r="C24" s="17"/>
      <c r="D24" s="17"/>
    </row>
    <row r="25" spans="1:4">
      <c r="A25" s="119" t="s">
        <v>179</v>
      </c>
      <c r="B25" s="40">
        <f>B23-B17</f>
        <v>-54744</v>
      </c>
      <c r="C25" s="40">
        <f t="shared" ref="C25" si="6">C23-C17</f>
        <v>45987.590000000084</v>
      </c>
      <c r="D25" s="40">
        <f>D23-D17</f>
        <v>73039.189999999944</v>
      </c>
    </row>
    <row r="26" spans="1:4">
      <c r="A26" s="120"/>
      <c r="B26" s="13"/>
      <c r="C26" s="13"/>
      <c r="D26" s="13"/>
    </row>
    <row r="27" spans="1:4">
      <c r="A27" s="90"/>
    </row>
    <row r="28" spans="1:4" ht="30" customHeight="1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>
      <c r="A29" s="55" t="s">
        <v>186</v>
      </c>
      <c r="B29" s="61">
        <f>B30+B31</f>
        <v>0</v>
      </c>
      <c r="C29" s="61">
        <f t="shared" ref="C29:D29" si="7">C30+C31</f>
        <v>0</v>
      </c>
      <c r="D29" s="61">
        <f t="shared" si="7"/>
        <v>0</v>
      </c>
    </row>
    <row r="30" spans="1:4">
      <c r="A30" s="53" t="s">
        <v>187</v>
      </c>
      <c r="B30" s="174">
        <v>0</v>
      </c>
      <c r="C30" s="174">
        <v>0</v>
      </c>
      <c r="D30" s="174">
        <v>0</v>
      </c>
    </row>
    <row r="31" spans="1:4">
      <c r="A31" s="53" t="s">
        <v>188</v>
      </c>
      <c r="B31" s="174">
        <v>0</v>
      </c>
      <c r="C31" s="174">
        <v>0</v>
      </c>
      <c r="D31" s="174">
        <v>0</v>
      </c>
    </row>
    <row r="32" spans="1:4">
      <c r="A32" s="54"/>
      <c r="B32" s="54"/>
      <c r="C32" s="54"/>
      <c r="D32" s="54"/>
    </row>
    <row r="33" spans="1:4">
      <c r="A33" s="55" t="s">
        <v>189</v>
      </c>
      <c r="B33" s="61">
        <f>B25+B29</f>
        <v>-54744</v>
      </c>
      <c r="C33" s="61">
        <f t="shared" ref="C33:D33" si="8">C25+C29</f>
        <v>45987.590000000084</v>
      </c>
      <c r="D33" s="61">
        <f t="shared" si="8"/>
        <v>73039.189999999944</v>
      </c>
    </row>
    <row r="34" spans="1:4">
      <c r="A34" s="58"/>
      <c r="B34" s="58"/>
      <c r="C34" s="58"/>
      <c r="D34" s="58"/>
    </row>
    <row r="35" spans="1:4">
      <c r="A35" s="90"/>
    </row>
    <row r="36" spans="1:4" ht="30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>
      <c r="A37" s="55" t="s">
        <v>191</v>
      </c>
      <c r="B37" s="61">
        <f>B38+B39</f>
        <v>0</v>
      </c>
      <c r="C37" s="61">
        <f t="shared" ref="C37:D37" si="9">C38+C39</f>
        <v>0</v>
      </c>
      <c r="D37" s="61">
        <f t="shared" si="9"/>
        <v>0</v>
      </c>
    </row>
    <row r="38" spans="1:4">
      <c r="A38" s="53" t="s">
        <v>192</v>
      </c>
      <c r="B38" s="175"/>
      <c r="C38" s="175"/>
      <c r="D38" s="175"/>
    </row>
    <row r="39" spans="1:4">
      <c r="A39" s="53" t="s">
        <v>193</v>
      </c>
      <c r="B39" s="175"/>
      <c r="C39" s="175"/>
      <c r="D39" s="175"/>
    </row>
    <row r="40" spans="1:4">
      <c r="A40" s="55" t="s">
        <v>194</v>
      </c>
      <c r="B40" s="61">
        <f>B41+B42</f>
        <v>0</v>
      </c>
      <c r="C40" s="61">
        <f t="shared" ref="C40:D40" si="10">C41+C42</f>
        <v>0</v>
      </c>
      <c r="D40" s="61">
        <f t="shared" si="10"/>
        <v>0</v>
      </c>
    </row>
    <row r="41" spans="1:4">
      <c r="A41" s="53" t="s">
        <v>195</v>
      </c>
      <c r="B41" s="176">
        <v>0</v>
      </c>
      <c r="C41" s="176">
        <v>0</v>
      </c>
      <c r="D41" s="176">
        <v>0</v>
      </c>
    </row>
    <row r="42" spans="1:4">
      <c r="A42" s="53" t="s">
        <v>196</v>
      </c>
      <c r="B42" s="176">
        <v>0</v>
      </c>
      <c r="C42" s="176">
        <v>0</v>
      </c>
      <c r="D42" s="176">
        <v>0</v>
      </c>
    </row>
    <row r="43" spans="1:4">
      <c r="A43" s="54"/>
      <c r="B43" s="54"/>
      <c r="C43" s="54"/>
      <c r="D43" s="54"/>
    </row>
    <row r="44" spans="1:4">
      <c r="A44" s="55" t="s">
        <v>197</v>
      </c>
      <c r="B44" s="61">
        <f>B37-B40</f>
        <v>0</v>
      </c>
      <c r="C44" s="61">
        <f t="shared" ref="C44:D44" si="11">C37-C40</f>
        <v>0</v>
      </c>
      <c r="D44" s="61">
        <f t="shared" si="11"/>
        <v>0</v>
      </c>
    </row>
    <row r="45" spans="1:4">
      <c r="A45" s="142"/>
      <c r="B45" s="58"/>
      <c r="C45" s="58"/>
      <c r="D45" s="58"/>
    </row>
    <row r="46" spans="1:4"/>
    <row r="47" spans="1:4" ht="30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>
      <c r="A48" s="125" t="s">
        <v>198</v>
      </c>
      <c r="B48" s="171">
        <f>B9</f>
        <v>2620711</v>
      </c>
      <c r="C48" s="123">
        <f>C9</f>
        <v>2023718.25</v>
      </c>
      <c r="D48" s="123">
        <f t="shared" ref="D48" si="12">D9</f>
        <v>2023718.25</v>
      </c>
    </row>
    <row r="49" spans="1:4">
      <c r="A49" s="126" t="s">
        <v>199</v>
      </c>
      <c r="B49" s="61">
        <f>B50-B51</f>
        <v>0</v>
      </c>
      <c r="C49" s="61">
        <f t="shared" ref="C49:D49" si="13">C50-C51</f>
        <v>0</v>
      </c>
      <c r="D49" s="61">
        <f t="shared" si="13"/>
        <v>0</v>
      </c>
    </row>
    <row r="50" spans="1:4">
      <c r="A50" s="127" t="s">
        <v>192</v>
      </c>
      <c r="B50" s="177"/>
      <c r="C50" s="177"/>
      <c r="D50" s="177"/>
    </row>
    <row r="51" spans="1:4">
      <c r="A51" s="127" t="s">
        <v>195</v>
      </c>
      <c r="B51" s="177">
        <v>0</v>
      </c>
      <c r="C51" s="177">
        <v>0</v>
      </c>
      <c r="D51" s="177">
        <v>0</v>
      </c>
    </row>
    <row r="52" spans="1:4">
      <c r="A52" s="54"/>
      <c r="B52" s="54"/>
      <c r="C52" s="54"/>
      <c r="D52" s="54"/>
    </row>
    <row r="53" spans="1:4">
      <c r="A53" s="53" t="s">
        <v>172</v>
      </c>
      <c r="B53" s="60">
        <f>B14</f>
        <v>2675455</v>
      </c>
      <c r="C53" s="60">
        <f t="shared" ref="C53:D53" si="14">C14</f>
        <v>1977730.66</v>
      </c>
      <c r="D53" s="60">
        <f t="shared" si="14"/>
        <v>1950679.06</v>
      </c>
    </row>
    <row r="54" spans="1:4">
      <c r="A54" s="54"/>
      <c r="B54" s="54"/>
      <c r="C54" s="54"/>
      <c r="D54" s="54"/>
    </row>
    <row r="55" spans="1:4">
      <c r="A55" s="53" t="s">
        <v>175</v>
      </c>
      <c r="B55" s="124">
        <f>B18</f>
        <v>0</v>
      </c>
      <c r="C55" s="178">
        <v>0</v>
      </c>
      <c r="D55" s="178">
        <v>0</v>
      </c>
    </row>
    <row r="56" spans="1:4">
      <c r="A56" s="54"/>
      <c r="B56" s="54"/>
      <c r="C56" s="54"/>
      <c r="D56" s="54"/>
    </row>
    <row r="57" spans="1:4" ht="32.25" customHeight="1">
      <c r="A57" s="119" t="s">
        <v>201</v>
      </c>
      <c r="B57" s="61">
        <f>B48+B49-B53+B55</f>
        <v>-54744</v>
      </c>
      <c r="C57" s="61">
        <f>C48+C49-C53+C55</f>
        <v>45987.590000000084</v>
      </c>
      <c r="D57" s="61">
        <f t="shared" ref="D57" si="15">D48+D49-D53+D55</f>
        <v>73039.189999999944</v>
      </c>
    </row>
    <row r="58" spans="1:4">
      <c r="A58" s="62"/>
      <c r="B58" s="62"/>
      <c r="C58" s="62"/>
      <c r="D58" s="62"/>
    </row>
    <row r="59" spans="1:4" ht="30" customHeight="1">
      <c r="A59" s="119" t="s">
        <v>200</v>
      </c>
      <c r="B59" s="61">
        <f>B57-B49</f>
        <v>-54744</v>
      </c>
      <c r="C59" s="61">
        <f t="shared" ref="C59:D59" si="16">C57-C49</f>
        <v>45987.590000000084</v>
      </c>
      <c r="D59" s="61">
        <f t="shared" si="16"/>
        <v>73039.189999999944</v>
      </c>
    </row>
    <row r="60" spans="1:4">
      <c r="A60" s="58"/>
      <c r="B60" s="58"/>
      <c r="C60" s="58"/>
      <c r="D60" s="58"/>
    </row>
    <row r="61" spans="1:4"/>
    <row r="62" spans="1:4" ht="30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>
      <c r="A63" s="125" t="s">
        <v>170</v>
      </c>
      <c r="B63" s="149">
        <f>B10</f>
        <v>0</v>
      </c>
      <c r="C63" s="121">
        <f t="shared" ref="C63:D63" si="17">C10</f>
        <v>0</v>
      </c>
      <c r="D63" s="121">
        <f t="shared" si="17"/>
        <v>0</v>
      </c>
    </row>
    <row r="64" spans="1:4" ht="30">
      <c r="A64" s="126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>
      <c r="A65" s="127" t="s">
        <v>193</v>
      </c>
      <c r="B65" s="180"/>
      <c r="C65" s="180"/>
      <c r="D65" s="180"/>
    </row>
    <row r="66" spans="1:4">
      <c r="A66" s="127" t="s">
        <v>196</v>
      </c>
      <c r="B66" s="180">
        <v>0</v>
      </c>
      <c r="C66" s="180">
        <v>0</v>
      </c>
      <c r="D66" s="180">
        <v>0</v>
      </c>
    </row>
    <row r="67" spans="1:4">
      <c r="A67" s="54"/>
      <c r="B67" s="12"/>
      <c r="C67" s="12"/>
      <c r="D67" s="12"/>
    </row>
    <row r="68" spans="1:4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>
      <c r="A69" s="54"/>
      <c r="B69" s="12"/>
      <c r="C69" s="12"/>
      <c r="D69" s="12"/>
    </row>
    <row r="70" spans="1:4">
      <c r="A70" s="53" t="s">
        <v>176</v>
      </c>
      <c r="B70" s="122">
        <f>B19</f>
        <v>0</v>
      </c>
      <c r="C70" s="23">
        <f>C19</f>
        <v>0</v>
      </c>
      <c r="D70" s="23">
        <f t="shared" ref="D70" si="20">D19</f>
        <v>0</v>
      </c>
    </row>
    <row r="71" spans="1:4">
      <c r="A71" s="54"/>
      <c r="B71" s="12"/>
      <c r="C71" s="12"/>
      <c r="D71" s="12"/>
    </row>
    <row r="72" spans="1:4" ht="30" customHeight="1">
      <c r="A72" s="119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>
      <c r="A73" s="54"/>
      <c r="B73" s="12"/>
      <c r="C73" s="12"/>
      <c r="D73" s="12"/>
    </row>
    <row r="74" spans="1:4" ht="30" customHeight="1">
      <c r="A74" s="119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2620711</v>
      </c>
      <c r="Q2" s="18">
        <f>'Formato 4'!C8</f>
        <v>2023718.25</v>
      </c>
      <c r="R2" s="18">
        <f>'Formato 4'!D8</f>
        <v>2023718.25</v>
      </c>
      <c r="S2" s="18"/>
      <c r="T2" s="18"/>
      <c r="U2" s="18"/>
      <c r="V2" s="18"/>
    </row>
    <row r="3" spans="1: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2620711</v>
      </c>
      <c r="Q3" s="18">
        <f>'Formato 4'!C9</f>
        <v>2023718.25</v>
      </c>
      <c r="R3" s="18">
        <f>'Formato 4'!D9</f>
        <v>2023718.25</v>
      </c>
      <c r="S3" s="18"/>
      <c r="T3" s="18"/>
      <c r="U3" s="18"/>
      <c r="V3" s="18"/>
    </row>
    <row r="4" spans="1: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2675455</v>
      </c>
      <c r="Q6" s="18">
        <f>'Formato 4'!C13</f>
        <v>1977730.66</v>
      </c>
      <c r="R6" s="18">
        <f>'Formato 4'!D13</f>
        <v>1950679.06</v>
      </c>
      <c r="S6" s="18"/>
      <c r="T6" s="18"/>
      <c r="U6" s="18"/>
      <c r="V6" s="18"/>
      <c r="W6" s="18"/>
      <c r="X6" s="18"/>
      <c r="Y6" s="18"/>
    </row>
    <row r="7" spans="1: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2675455</v>
      </c>
      <c r="Q7" s="18">
        <f>'Formato 4'!C14</f>
        <v>1977730.66</v>
      </c>
      <c r="R7" s="18">
        <f>'Formato 4'!D14</f>
        <v>1950679.06</v>
      </c>
    </row>
    <row r="8" spans="1: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-54744</v>
      </c>
      <c r="Q12" s="18">
        <f>'Formato 4'!C21</f>
        <v>45987.590000000084</v>
      </c>
      <c r="R12" s="18">
        <f>'Formato 4'!D21</f>
        <v>73039.189999999944</v>
      </c>
    </row>
    <row r="13" spans="1: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-54744</v>
      </c>
      <c r="Q13" s="18">
        <f>'Formato 4'!C23</f>
        <v>45987.590000000084</v>
      </c>
      <c r="R13" s="18">
        <f>'Formato 4'!D23</f>
        <v>73039.189999999944</v>
      </c>
    </row>
    <row r="14" spans="1: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-54744</v>
      </c>
      <c r="Q14" s="18">
        <f>'Formato 4'!C25</f>
        <v>45987.590000000084</v>
      </c>
      <c r="R14" s="18">
        <f>'Formato 4'!D25</f>
        <v>73039.189999999944</v>
      </c>
    </row>
    <row r="15" spans="1: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-54744</v>
      </c>
      <c r="Q18">
        <f>'Formato 4'!C33</f>
        <v>45987.590000000084</v>
      </c>
      <c r="R18">
        <f>'Formato 4'!D33</f>
        <v>73039.189999999944</v>
      </c>
    </row>
    <row r="19" spans="1:18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2620711</v>
      </c>
      <c r="Q26">
        <f>'Formato 4'!C48</f>
        <v>2023718.25</v>
      </c>
      <c r="R26">
        <f>'Formato 4'!D48</f>
        <v>2023718.25</v>
      </c>
    </row>
    <row r="27" spans="1:18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2675455</v>
      </c>
      <c r="Q30">
        <f>'Formato 4'!C53</f>
        <v>1977730.66</v>
      </c>
      <c r="R30">
        <f>'Formato 4'!D53</f>
        <v>1950679.06</v>
      </c>
    </row>
    <row r="31" spans="1:18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>
      <c r="A1" s="267" t="s">
        <v>206</v>
      </c>
      <c r="B1" s="267"/>
      <c r="C1" s="267"/>
      <c r="D1" s="267"/>
      <c r="E1" s="267"/>
      <c r="F1" s="267"/>
      <c r="G1" s="267"/>
    </row>
    <row r="2" spans="1:8">
      <c r="A2" s="249" t="str">
        <f>ENTE_PUBLICO_A</f>
        <v>CASA DE LA CULTURA DEL MUNICIPIO DE VALLE DE SANTIAGO, GTO., Gobierno del Estado de Guanajuato (a)</v>
      </c>
      <c r="B2" s="250"/>
      <c r="C2" s="250"/>
      <c r="D2" s="250"/>
      <c r="E2" s="250"/>
      <c r="F2" s="250"/>
      <c r="G2" s="251"/>
    </row>
    <row r="3" spans="1:8">
      <c r="A3" s="252" t="s">
        <v>207</v>
      </c>
      <c r="B3" s="253"/>
      <c r="C3" s="253"/>
      <c r="D3" s="253"/>
      <c r="E3" s="253"/>
      <c r="F3" s="253"/>
      <c r="G3" s="254"/>
    </row>
    <row r="4" spans="1:8">
      <c r="A4" s="255" t="str">
        <f>TRIMESTRE</f>
        <v>Del 1 de enero al 30 de septiembre de 2018 (b)</v>
      </c>
      <c r="B4" s="256"/>
      <c r="C4" s="256"/>
      <c r="D4" s="256"/>
      <c r="E4" s="256"/>
      <c r="F4" s="256"/>
      <c r="G4" s="257"/>
    </row>
    <row r="5" spans="1:8">
      <c r="A5" s="258" t="s">
        <v>118</v>
      </c>
      <c r="B5" s="259"/>
      <c r="C5" s="259"/>
      <c r="D5" s="259"/>
      <c r="E5" s="259"/>
      <c r="F5" s="259"/>
      <c r="G5" s="260"/>
    </row>
    <row r="6" spans="1:8">
      <c r="A6" s="264" t="s">
        <v>214</v>
      </c>
      <c r="B6" s="266" t="s">
        <v>208</v>
      </c>
      <c r="C6" s="266"/>
      <c r="D6" s="266"/>
      <c r="E6" s="266"/>
      <c r="F6" s="266"/>
      <c r="G6" s="266" t="s">
        <v>209</v>
      </c>
    </row>
    <row r="7" spans="1:8" ht="30">
      <c r="A7" s="265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266"/>
    </row>
    <row r="8" spans="1:8">
      <c r="A8" s="52" t="s">
        <v>215</v>
      </c>
      <c r="B8" s="12"/>
      <c r="C8" s="12"/>
      <c r="D8" s="12"/>
      <c r="E8" s="12"/>
      <c r="F8" s="12"/>
      <c r="G8" s="12"/>
    </row>
    <row r="9" spans="1:8" ht="14.25" customHeight="1">
      <c r="A9" s="53" t="s">
        <v>216</v>
      </c>
      <c r="B9" s="182">
        <v>0</v>
      </c>
      <c r="C9" s="182">
        <v>0</v>
      </c>
      <c r="D9" s="182">
        <v>0</v>
      </c>
      <c r="E9" s="182">
        <v>0</v>
      </c>
      <c r="F9" s="182">
        <v>0</v>
      </c>
      <c r="G9" s="182">
        <v>0</v>
      </c>
      <c r="H9" s="8"/>
    </row>
    <row r="10" spans="1:8" ht="14.25" customHeight="1">
      <c r="A10" s="53" t="s">
        <v>217</v>
      </c>
      <c r="B10" s="182">
        <v>0</v>
      </c>
      <c r="C10" s="182">
        <v>0</v>
      </c>
      <c r="D10" s="182">
        <v>0</v>
      </c>
      <c r="E10" s="182">
        <v>0</v>
      </c>
      <c r="F10" s="182">
        <v>0</v>
      </c>
      <c r="G10" s="182">
        <v>0</v>
      </c>
    </row>
    <row r="11" spans="1:8" ht="14.25" customHeight="1">
      <c r="A11" s="53" t="s">
        <v>218</v>
      </c>
      <c r="B11" s="182">
        <v>0</v>
      </c>
      <c r="C11" s="182">
        <v>0</v>
      </c>
      <c r="D11" s="182">
        <v>0</v>
      </c>
      <c r="E11" s="182">
        <v>0</v>
      </c>
      <c r="F11" s="182">
        <v>0</v>
      </c>
      <c r="G11" s="182">
        <v>0</v>
      </c>
    </row>
    <row r="12" spans="1:8" ht="14.25" customHeight="1">
      <c r="A12" s="53" t="s">
        <v>219</v>
      </c>
      <c r="B12" s="182">
        <v>0</v>
      </c>
      <c r="C12" s="182">
        <v>0</v>
      </c>
      <c r="D12" s="182">
        <v>0</v>
      </c>
      <c r="E12" s="182">
        <v>0</v>
      </c>
      <c r="F12" s="182">
        <v>0</v>
      </c>
      <c r="G12" s="182">
        <v>0</v>
      </c>
    </row>
    <row r="13" spans="1:8" ht="14.25" customHeight="1">
      <c r="A13" s="53" t="s">
        <v>220</v>
      </c>
      <c r="B13" s="182">
        <v>0</v>
      </c>
      <c r="C13" s="182">
        <v>0</v>
      </c>
      <c r="D13" s="182">
        <v>0</v>
      </c>
      <c r="E13" s="182">
        <v>0</v>
      </c>
      <c r="F13" s="182">
        <v>0</v>
      </c>
      <c r="G13" s="182">
        <v>0</v>
      </c>
    </row>
    <row r="14" spans="1:8" ht="14.25" customHeight="1">
      <c r="A14" s="53" t="s">
        <v>221</v>
      </c>
      <c r="B14" s="182">
        <v>0</v>
      </c>
      <c r="C14" s="182">
        <v>0</v>
      </c>
      <c r="D14" s="182">
        <v>0</v>
      </c>
      <c r="E14" s="182">
        <v>0</v>
      </c>
      <c r="F14" s="182">
        <v>0</v>
      </c>
      <c r="G14" s="182">
        <v>0</v>
      </c>
    </row>
    <row r="15" spans="1:8" ht="14.25" customHeight="1">
      <c r="A15" s="53" t="s">
        <v>222</v>
      </c>
      <c r="B15" s="182">
        <v>325000</v>
      </c>
      <c r="C15" s="182">
        <v>0</v>
      </c>
      <c r="D15" s="182">
        <v>325000</v>
      </c>
      <c r="E15" s="182">
        <v>244070</v>
      </c>
      <c r="F15" s="182">
        <v>244070</v>
      </c>
      <c r="G15" s="182">
        <v>-80930</v>
      </c>
    </row>
    <row r="16" spans="1:8" ht="14.25" customHeight="1">
      <c r="A16" s="10" t="s">
        <v>275</v>
      </c>
      <c r="B16" s="182">
        <v>0</v>
      </c>
      <c r="C16" s="182">
        <v>0</v>
      </c>
      <c r="D16" s="182">
        <v>0</v>
      </c>
      <c r="E16" s="182">
        <v>0</v>
      </c>
      <c r="F16" s="182">
        <v>0</v>
      </c>
      <c r="G16" s="182">
        <v>0</v>
      </c>
    </row>
    <row r="17" spans="1:7">
      <c r="A17" s="63" t="s">
        <v>223</v>
      </c>
      <c r="B17" s="183">
        <v>0</v>
      </c>
      <c r="C17" s="183">
        <v>0</v>
      </c>
      <c r="D17" s="183">
        <v>0</v>
      </c>
      <c r="E17" s="183">
        <v>0</v>
      </c>
      <c r="F17" s="183">
        <v>0</v>
      </c>
      <c r="G17" s="183">
        <v>0</v>
      </c>
    </row>
    <row r="18" spans="1:7">
      <c r="A18" s="63" t="s">
        <v>224</v>
      </c>
      <c r="B18" s="183"/>
      <c r="C18" s="183"/>
      <c r="D18" s="183">
        <v>0</v>
      </c>
      <c r="E18" s="183"/>
      <c r="F18" s="183"/>
      <c r="G18" s="183">
        <v>0</v>
      </c>
    </row>
    <row r="19" spans="1:7">
      <c r="A19" s="63" t="s">
        <v>225</v>
      </c>
      <c r="B19" s="183"/>
      <c r="C19" s="183"/>
      <c r="D19" s="183">
        <v>0</v>
      </c>
      <c r="E19" s="183"/>
      <c r="F19" s="183"/>
      <c r="G19" s="183">
        <v>0</v>
      </c>
    </row>
    <row r="20" spans="1:7">
      <c r="A20" s="63" t="s">
        <v>226</v>
      </c>
      <c r="B20" s="183"/>
      <c r="C20" s="183"/>
      <c r="D20" s="183">
        <v>0</v>
      </c>
      <c r="E20" s="183"/>
      <c r="F20" s="183"/>
      <c r="G20" s="183">
        <v>0</v>
      </c>
    </row>
    <row r="21" spans="1:7">
      <c r="A21" s="63" t="s">
        <v>227</v>
      </c>
      <c r="B21" s="183"/>
      <c r="C21" s="183"/>
      <c r="D21" s="183">
        <v>0</v>
      </c>
      <c r="E21" s="183"/>
      <c r="F21" s="183"/>
      <c r="G21" s="183">
        <v>0</v>
      </c>
    </row>
    <row r="22" spans="1:7">
      <c r="A22" s="63" t="s">
        <v>228</v>
      </c>
      <c r="B22" s="183"/>
      <c r="C22" s="183"/>
      <c r="D22" s="183">
        <v>0</v>
      </c>
      <c r="E22" s="183"/>
      <c r="F22" s="183"/>
      <c r="G22" s="183">
        <v>0</v>
      </c>
    </row>
    <row r="23" spans="1:7">
      <c r="A23" s="63" t="s">
        <v>229</v>
      </c>
      <c r="B23" s="183"/>
      <c r="C23" s="183"/>
      <c r="D23" s="183">
        <v>0</v>
      </c>
      <c r="E23" s="183"/>
      <c r="F23" s="183"/>
      <c r="G23" s="183">
        <v>0</v>
      </c>
    </row>
    <row r="24" spans="1:7">
      <c r="A24" s="63" t="s">
        <v>230</v>
      </c>
      <c r="B24" s="183"/>
      <c r="C24" s="183"/>
      <c r="D24" s="183">
        <v>0</v>
      </c>
      <c r="E24" s="183"/>
      <c r="F24" s="183"/>
      <c r="G24" s="183">
        <v>0</v>
      </c>
    </row>
    <row r="25" spans="1:7">
      <c r="A25" s="63" t="s">
        <v>231</v>
      </c>
      <c r="B25" s="183"/>
      <c r="C25" s="183"/>
      <c r="D25" s="183">
        <v>0</v>
      </c>
      <c r="E25" s="183"/>
      <c r="F25" s="183"/>
      <c r="G25" s="183">
        <v>0</v>
      </c>
    </row>
    <row r="26" spans="1:7" ht="14.25" customHeight="1">
      <c r="A26" s="63" t="s">
        <v>232</v>
      </c>
      <c r="B26" s="183"/>
      <c r="C26" s="183"/>
      <c r="D26" s="183">
        <v>0</v>
      </c>
      <c r="E26" s="183"/>
      <c r="F26" s="183"/>
      <c r="G26" s="183">
        <v>0</v>
      </c>
    </row>
    <row r="27" spans="1:7">
      <c r="A27" s="63" t="s">
        <v>233</v>
      </c>
      <c r="B27" s="183"/>
      <c r="C27" s="183"/>
      <c r="D27" s="183">
        <v>0</v>
      </c>
      <c r="E27" s="183"/>
      <c r="F27" s="183"/>
      <c r="G27" s="183">
        <v>0</v>
      </c>
    </row>
    <row r="28" spans="1:7">
      <c r="A28" s="53" t="s">
        <v>234</v>
      </c>
      <c r="B28" s="60">
        <f>SUM(B29:B33)</f>
        <v>0</v>
      </c>
      <c r="C28" s="60">
        <f t="shared" ref="C28:G28" si="0">SUM(C29:C33)</f>
        <v>0</v>
      </c>
      <c r="D28" s="60">
        <f t="shared" si="0"/>
        <v>0</v>
      </c>
      <c r="E28" s="60">
        <f t="shared" si="0"/>
        <v>0</v>
      </c>
      <c r="F28" s="60">
        <f t="shared" si="0"/>
        <v>0</v>
      </c>
      <c r="G28" s="60">
        <f t="shared" si="0"/>
        <v>0</v>
      </c>
    </row>
    <row r="29" spans="1:7">
      <c r="A29" s="63" t="s">
        <v>235</v>
      </c>
      <c r="B29" s="184"/>
      <c r="C29" s="184"/>
      <c r="D29" s="184">
        <v>0</v>
      </c>
      <c r="E29" s="184"/>
      <c r="F29" s="184"/>
      <c r="G29" s="184">
        <v>0</v>
      </c>
    </row>
    <row r="30" spans="1:7">
      <c r="A30" s="63" t="s">
        <v>236</v>
      </c>
      <c r="B30" s="184"/>
      <c r="C30" s="184"/>
      <c r="D30" s="184">
        <v>0</v>
      </c>
      <c r="E30" s="184"/>
      <c r="F30" s="184"/>
      <c r="G30" s="184">
        <v>0</v>
      </c>
    </row>
    <row r="31" spans="1:7">
      <c r="A31" s="63" t="s">
        <v>237</v>
      </c>
      <c r="B31" s="184"/>
      <c r="C31" s="184"/>
      <c r="D31" s="184">
        <v>0</v>
      </c>
      <c r="E31" s="184"/>
      <c r="F31" s="184"/>
      <c r="G31" s="184">
        <v>0</v>
      </c>
    </row>
    <row r="32" spans="1:7">
      <c r="A32" s="63" t="s">
        <v>238</v>
      </c>
      <c r="B32" s="184"/>
      <c r="C32" s="184"/>
      <c r="D32" s="184">
        <v>0</v>
      </c>
      <c r="E32" s="184"/>
      <c r="F32" s="184"/>
      <c r="G32" s="184">
        <v>0</v>
      </c>
    </row>
    <row r="33" spans="1:8">
      <c r="A33" s="63" t="s">
        <v>239</v>
      </c>
      <c r="B33" s="184"/>
      <c r="C33" s="184"/>
      <c r="D33" s="184">
        <v>0</v>
      </c>
      <c r="E33" s="184"/>
      <c r="F33" s="184"/>
      <c r="G33" s="184">
        <v>0</v>
      </c>
    </row>
    <row r="34" spans="1:8">
      <c r="A34" s="53" t="s">
        <v>240</v>
      </c>
      <c r="B34" s="185">
        <v>2295711</v>
      </c>
      <c r="C34" s="185">
        <v>90000</v>
      </c>
      <c r="D34" s="185">
        <v>2385711</v>
      </c>
      <c r="E34" s="185">
        <v>1779648.25</v>
      </c>
      <c r="F34" s="185">
        <v>1779648.25</v>
      </c>
      <c r="G34" s="185">
        <v>-516062.75</v>
      </c>
    </row>
    <row r="35" spans="1:8">
      <c r="A35" s="53" t="s">
        <v>241</v>
      </c>
      <c r="B35" s="185">
        <v>0</v>
      </c>
      <c r="C35" s="185">
        <v>0</v>
      </c>
      <c r="D35" s="185">
        <v>0</v>
      </c>
      <c r="E35" s="185">
        <v>0</v>
      </c>
      <c r="F35" s="185">
        <v>0</v>
      </c>
      <c r="G35" s="185">
        <v>0</v>
      </c>
    </row>
    <row r="36" spans="1:8">
      <c r="A36" s="63" t="s">
        <v>242</v>
      </c>
      <c r="B36" s="185">
        <v>0</v>
      </c>
      <c r="C36" s="185">
        <v>0</v>
      </c>
      <c r="D36" s="185">
        <v>0</v>
      </c>
      <c r="E36" s="185">
        <v>0</v>
      </c>
      <c r="F36" s="185">
        <v>0</v>
      </c>
      <c r="G36" s="185">
        <v>0</v>
      </c>
    </row>
    <row r="37" spans="1:8">
      <c r="A37" s="53" t="s">
        <v>243</v>
      </c>
      <c r="B37" s="185">
        <v>0</v>
      </c>
      <c r="C37" s="185">
        <v>0</v>
      </c>
      <c r="D37" s="185">
        <v>0</v>
      </c>
      <c r="E37" s="185">
        <v>0</v>
      </c>
      <c r="F37" s="185">
        <v>0</v>
      </c>
      <c r="G37" s="185">
        <v>0</v>
      </c>
    </row>
    <row r="38" spans="1:8">
      <c r="A38" s="63" t="s">
        <v>244</v>
      </c>
      <c r="B38" s="186"/>
      <c r="C38" s="186"/>
      <c r="D38" s="186">
        <v>0</v>
      </c>
      <c r="E38" s="186"/>
      <c r="F38" s="186"/>
      <c r="G38" s="186">
        <v>0</v>
      </c>
    </row>
    <row r="39" spans="1:8">
      <c r="A39" s="63" t="s">
        <v>245</v>
      </c>
      <c r="B39" s="186"/>
      <c r="C39" s="186"/>
      <c r="D39" s="186">
        <v>0</v>
      </c>
      <c r="E39" s="186"/>
      <c r="F39" s="186"/>
      <c r="G39" s="186">
        <v>0</v>
      </c>
    </row>
    <row r="40" spans="1:8">
      <c r="A40" s="54"/>
      <c r="B40" s="60"/>
      <c r="C40" s="60"/>
      <c r="D40" s="60"/>
      <c r="E40" s="60"/>
      <c r="F40" s="60"/>
      <c r="G40" s="60"/>
    </row>
    <row r="41" spans="1:8">
      <c r="A41" s="55" t="s">
        <v>276</v>
      </c>
      <c r="B41" s="179">
        <f>SUM(B9,B10,B11,B12,B13,B14,B15,B16,B28,B34,B35,B37)</f>
        <v>2620711</v>
      </c>
      <c r="C41" s="61">
        <f t="shared" ref="C41:E41" si="1">SUM(C9,C10,C11,C12,C13,C14,C15,C16,C28,C34,C35,C37)</f>
        <v>90000</v>
      </c>
      <c r="D41" s="61">
        <f t="shared" si="1"/>
        <v>2710711</v>
      </c>
      <c r="E41" s="61">
        <f t="shared" si="1"/>
        <v>2023718.25</v>
      </c>
      <c r="F41" s="61">
        <f>SUM(F9,F10,F11,F12,F13,F14,F15,F16,F28,F34,F35,F37)</f>
        <v>2023718.25</v>
      </c>
      <c r="G41" s="61">
        <f>SUM(G9,G10,G11,G12,G13,G14,G15,G16,G28,G34,G35,G37)</f>
        <v>-596992.75</v>
      </c>
    </row>
    <row r="42" spans="1:8">
      <c r="A42" s="55" t="s">
        <v>246</v>
      </c>
      <c r="B42" s="128"/>
      <c r="C42" s="128"/>
      <c r="D42" s="128"/>
      <c r="E42" s="128"/>
      <c r="F42" s="128"/>
      <c r="G42" s="61">
        <f>IF(G41&gt;0,G41,0)</f>
        <v>0</v>
      </c>
      <c r="H42" s="8"/>
    </row>
    <row r="43" spans="1:8">
      <c r="A43" s="54"/>
      <c r="B43" s="54"/>
      <c r="C43" s="54"/>
      <c r="D43" s="54"/>
      <c r="E43" s="54"/>
      <c r="F43" s="54"/>
      <c r="G43" s="54"/>
    </row>
    <row r="44" spans="1:8">
      <c r="A44" s="55" t="s">
        <v>247</v>
      </c>
      <c r="B44" s="54"/>
      <c r="C44" s="54"/>
      <c r="D44" s="54"/>
      <c r="E44" s="54"/>
      <c r="F44" s="54"/>
      <c r="G44" s="54"/>
    </row>
    <row r="45" spans="1:8">
      <c r="A45" s="53" t="s">
        <v>248</v>
      </c>
      <c r="B45" s="187">
        <v>0</v>
      </c>
      <c r="C45" s="187">
        <v>0</v>
      </c>
      <c r="D45" s="187">
        <v>0</v>
      </c>
      <c r="E45" s="187">
        <v>0</v>
      </c>
      <c r="F45" s="187">
        <v>0</v>
      </c>
      <c r="G45" s="187">
        <v>0</v>
      </c>
    </row>
    <row r="46" spans="1:8">
      <c r="A46" s="69" t="s">
        <v>249</v>
      </c>
      <c r="B46" s="187"/>
      <c r="C46" s="187"/>
      <c r="D46" s="187">
        <v>0</v>
      </c>
      <c r="E46" s="187"/>
      <c r="F46" s="187"/>
      <c r="G46" s="187">
        <v>0</v>
      </c>
    </row>
    <row r="47" spans="1:8">
      <c r="A47" s="69" t="s">
        <v>250</v>
      </c>
      <c r="B47" s="187"/>
      <c r="C47" s="187"/>
      <c r="D47" s="187">
        <v>0</v>
      </c>
      <c r="E47" s="187"/>
      <c r="F47" s="187"/>
      <c r="G47" s="187">
        <v>0</v>
      </c>
    </row>
    <row r="48" spans="1:8">
      <c r="A48" s="69" t="s">
        <v>251</v>
      </c>
      <c r="B48" s="187">
        <v>0</v>
      </c>
      <c r="C48" s="187">
        <v>0</v>
      </c>
      <c r="D48" s="187">
        <v>0</v>
      </c>
      <c r="E48" s="187">
        <v>0</v>
      </c>
      <c r="F48" s="187">
        <v>0</v>
      </c>
      <c r="G48" s="187">
        <v>0</v>
      </c>
    </row>
    <row r="49" spans="1:7" ht="30">
      <c r="A49" s="69" t="s">
        <v>252</v>
      </c>
      <c r="B49" s="187">
        <v>0</v>
      </c>
      <c r="C49" s="187">
        <v>0</v>
      </c>
      <c r="D49" s="187">
        <v>0</v>
      </c>
      <c r="E49" s="187">
        <v>0</v>
      </c>
      <c r="F49" s="187">
        <v>0</v>
      </c>
      <c r="G49" s="187">
        <v>0</v>
      </c>
    </row>
    <row r="50" spans="1:7">
      <c r="A50" s="69" t="s">
        <v>253</v>
      </c>
      <c r="B50" s="187"/>
      <c r="C50" s="187"/>
      <c r="D50" s="187">
        <v>0</v>
      </c>
      <c r="E50" s="187"/>
      <c r="F50" s="187"/>
      <c r="G50" s="187">
        <v>0</v>
      </c>
    </row>
    <row r="51" spans="1:7">
      <c r="A51" s="69" t="s">
        <v>254</v>
      </c>
      <c r="B51" s="187"/>
      <c r="C51" s="187"/>
      <c r="D51" s="187">
        <v>0</v>
      </c>
      <c r="E51" s="187"/>
      <c r="F51" s="187"/>
      <c r="G51" s="187">
        <v>0</v>
      </c>
    </row>
    <row r="52" spans="1:7">
      <c r="A52" s="48" t="s">
        <v>255</v>
      </c>
      <c r="B52" s="187"/>
      <c r="C52" s="187"/>
      <c r="D52" s="187">
        <v>0</v>
      </c>
      <c r="E52" s="187"/>
      <c r="F52" s="187"/>
      <c r="G52" s="187">
        <v>0</v>
      </c>
    </row>
    <row r="53" spans="1:7">
      <c r="A53" s="63" t="s">
        <v>256</v>
      </c>
      <c r="B53" s="187"/>
      <c r="C53" s="187"/>
      <c r="D53" s="187">
        <v>0</v>
      </c>
      <c r="E53" s="187"/>
      <c r="F53" s="187"/>
      <c r="G53" s="187">
        <v>0</v>
      </c>
    </row>
    <row r="54" spans="1:7">
      <c r="A54" s="53" t="s">
        <v>257</v>
      </c>
      <c r="B54" s="187">
        <v>0</v>
      </c>
      <c r="C54" s="187">
        <v>0</v>
      </c>
      <c r="D54" s="187">
        <v>0</v>
      </c>
      <c r="E54" s="187">
        <v>0</v>
      </c>
      <c r="F54" s="187">
        <v>0</v>
      </c>
      <c r="G54" s="187">
        <v>0</v>
      </c>
    </row>
    <row r="55" spans="1:7">
      <c r="A55" s="48" t="s">
        <v>258</v>
      </c>
      <c r="B55" s="187"/>
      <c r="C55" s="187"/>
      <c r="D55" s="187">
        <v>0</v>
      </c>
      <c r="E55" s="187"/>
      <c r="F55" s="187"/>
      <c r="G55" s="187">
        <v>0</v>
      </c>
    </row>
    <row r="56" spans="1:7">
      <c r="A56" s="69" t="s">
        <v>259</v>
      </c>
      <c r="B56" s="187"/>
      <c r="C56" s="187"/>
      <c r="D56" s="187">
        <v>0</v>
      </c>
      <c r="E56" s="187"/>
      <c r="F56" s="187"/>
      <c r="G56" s="187">
        <v>0</v>
      </c>
    </row>
    <row r="57" spans="1:7">
      <c r="A57" s="69" t="s">
        <v>260</v>
      </c>
      <c r="B57" s="187"/>
      <c r="C57" s="187"/>
      <c r="D57" s="187">
        <v>0</v>
      </c>
      <c r="E57" s="187"/>
      <c r="F57" s="187"/>
      <c r="G57" s="187">
        <v>0</v>
      </c>
    </row>
    <row r="58" spans="1:7">
      <c r="A58" s="48" t="s">
        <v>261</v>
      </c>
      <c r="B58" s="187">
        <v>0</v>
      </c>
      <c r="C58" s="187">
        <v>0</v>
      </c>
      <c r="D58" s="187">
        <v>0</v>
      </c>
      <c r="E58" s="187">
        <v>0</v>
      </c>
      <c r="F58" s="187">
        <v>0</v>
      </c>
      <c r="G58" s="187">
        <v>0</v>
      </c>
    </row>
    <row r="59" spans="1:7">
      <c r="A59" s="53" t="s">
        <v>262</v>
      </c>
      <c r="B59" s="187">
        <v>0</v>
      </c>
      <c r="C59" s="187">
        <v>0</v>
      </c>
      <c r="D59" s="187">
        <v>0</v>
      </c>
      <c r="E59" s="187">
        <v>0</v>
      </c>
      <c r="F59" s="187">
        <v>0</v>
      </c>
      <c r="G59" s="187">
        <v>0</v>
      </c>
    </row>
    <row r="60" spans="1:7">
      <c r="A60" s="69" t="s">
        <v>263</v>
      </c>
      <c r="B60" s="187"/>
      <c r="C60" s="187"/>
      <c r="D60" s="187">
        <v>0</v>
      </c>
      <c r="E60" s="187"/>
      <c r="F60" s="187"/>
      <c r="G60" s="187">
        <v>0</v>
      </c>
    </row>
    <row r="61" spans="1:7">
      <c r="A61" s="69" t="s">
        <v>264</v>
      </c>
      <c r="B61" s="187"/>
      <c r="C61" s="187"/>
      <c r="D61" s="187">
        <v>0</v>
      </c>
      <c r="E61" s="187"/>
      <c r="F61" s="187"/>
      <c r="G61" s="187">
        <v>0</v>
      </c>
    </row>
    <row r="62" spans="1:7">
      <c r="A62" s="53" t="s">
        <v>265</v>
      </c>
      <c r="B62" s="187"/>
      <c r="C62" s="187"/>
      <c r="D62" s="187">
        <v>0</v>
      </c>
      <c r="E62" s="187"/>
      <c r="F62" s="187"/>
      <c r="G62" s="187">
        <v>0</v>
      </c>
    </row>
    <row r="63" spans="1:7">
      <c r="A63" s="53" t="s">
        <v>266</v>
      </c>
      <c r="B63" s="187"/>
      <c r="C63" s="187"/>
      <c r="D63" s="187">
        <v>0</v>
      </c>
      <c r="E63" s="187"/>
      <c r="F63" s="187"/>
      <c r="G63" s="187">
        <v>0</v>
      </c>
    </row>
    <row r="64" spans="1:7">
      <c r="A64" s="54"/>
      <c r="B64" s="54"/>
      <c r="C64" s="54"/>
      <c r="D64" s="54"/>
      <c r="E64" s="54"/>
      <c r="F64" s="54"/>
      <c r="G64" s="54"/>
    </row>
    <row r="65" spans="1:7">
      <c r="A65" s="55" t="s">
        <v>267</v>
      </c>
      <c r="B65" s="61">
        <f>B45+B54+B59+B62+B63</f>
        <v>0</v>
      </c>
      <c r="C65" s="61">
        <f t="shared" ref="C65:G65" si="2">C45+C54+C59+C62+C63</f>
        <v>0</v>
      </c>
      <c r="D65" s="61">
        <f t="shared" si="2"/>
        <v>0</v>
      </c>
      <c r="E65" s="61">
        <f t="shared" si="2"/>
        <v>0</v>
      </c>
      <c r="F65" s="61">
        <f t="shared" si="2"/>
        <v>0</v>
      </c>
      <c r="G65" s="61">
        <f t="shared" si="2"/>
        <v>0</v>
      </c>
    </row>
    <row r="66" spans="1:7">
      <c r="A66" s="54"/>
      <c r="B66" s="54"/>
      <c r="C66" s="54"/>
      <c r="D66" s="54"/>
      <c r="E66" s="54"/>
      <c r="F66" s="54"/>
      <c r="G66" s="54"/>
    </row>
    <row r="67" spans="1:7">
      <c r="A67" s="55" t="s">
        <v>268</v>
      </c>
      <c r="B67" s="61">
        <f>B68</f>
        <v>54744</v>
      </c>
      <c r="C67" s="61">
        <f t="shared" ref="C67:G67" si="3">C68</f>
        <v>-16563.52</v>
      </c>
      <c r="D67" s="61">
        <f t="shared" si="3"/>
        <v>38180.479999999996</v>
      </c>
      <c r="E67" s="61">
        <f t="shared" si="3"/>
        <v>0</v>
      </c>
      <c r="F67" s="61">
        <f t="shared" si="3"/>
        <v>0</v>
      </c>
      <c r="G67" s="61">
        <f t="shared" si="3"/>
        <v>-54744</v>
      </c>
    </row>
    <row r="68" spans="1:7">
      <c r="A68" s="53" t="s">
        <v>269</v>
      </c>
      <c r="B68" s="188">
        <v>54744</v>
      </c>
      <c r="C68" s="188">
        <v>-16563.52</v>
      </c>
      <c r="D68" s="188">
        <v>38180.479999999996</v>
      </c>
      <c r="E68" s="188">
        <v>0</v>
      </c>
      <c r="F68" s="188">
        <v>0</v>
      </c>
      <c r="G68" s="188">
        <v>-54744</v>
      </c>
    </row>
    <row r="69" spans="1:7">
      <c r="A69" s="54"/>
      <c r="B69" s="54"/>
      <c r="C69" s="54"/>
      <c r="D69" s="54"/>
      <c r="E69" s="54"/>
      <c r="F69" s="54"/>
      <c r="G69" s="54"/>
    </row>
    <row r="70" spans="1:7">
      <c r="A70" s="55" t="s">
        <v>270</v>
      </c>
      <c r="B70" s="61">
        <f>B41+B65+B67</f>
        <v>2675455</v>
      </c>
      <c r="C70" s="61">
        <f t="shared" ref="C70:G70" si="4">C41+C65+C67</f>
        <v>73436.479999999996</v>
      </c>
      <c r="D70" s="61">
        <f t="shared" si="4"/>
        <v>2748891.48</v>
      </c>
      <c r="E70" s="61">
        <f t="shared" si="4"/>
        <v>2023718.25</v>
      </c>
      <c r="F70" s="61">
        <f t="shared" si="4"/>
        <v>2023718.25</v>
      </c>
      <c r="G70" s="61">
        <f t="shared" si="4"/>
        <v>-651736.75</v>
      </c>
    </row>
    <row r="71" spans="1:7">
      <c r="A71" s="54"/>
      <c r="B71" s="54"/>
      <c r="C71" s="54"/>
      <c r="D71" s="54"/>
      <c r="E71" s="54"/>
      <c r="F71" s="54"/>
      <c r="G71" s="54"/>
    </row>
    <row r="72" spans="1:7">
      <c r="A72" s="55" t="s">
        <v>271</v>
      </c>
      <c r="B72" s="54"/>
      <c r="C72" s="54"/>
      <c r="D72" s="54"/>
      <c r="E72" s="54"/>
      <c r="F72" s="54"/>
      <c r="G72" s="54"/>
    </row>
    <row r="73" spans="1:7">
      <c r="A73" s="129" t="s">
        <v>272</v>
      </c>
      <c r="B73" s="189">
        <v>54744</v>
      </c>
      <c r="C73" s="189">
        <v>-16563.52</v>
      </c>
      <c r="D73" s="189">
        <v>38180.479999999996</v>
      </c>
      <c r="E73" s="189">
        <v>0</v>
      </c>
      <c r="F73" s="189">
        <v>0</v>
      </c>
      <c r="G73" s="189">
        <v>-54744</v>
      </c>
    </row>
    <row r="74" spans="1:7" ht="30">
      <c r="A74" s="129" t="s">
        <v>273</v>
      </c>
      <c r="B74" s="189">
        <v>0</v>
      </c>
      <c r="C74" s="189">
        <v>0</v>
      </c>
      <c r="D74" s="189">
        <v>0</v>
      </c>
      <c r="E74" s="189">
        <v>0</v>
      </c>
      <c r="F74" s="189">
        <v>0</v>
      </c>
      <c r="G74" s="189">
        <v>0</v>
      </c>
    </row>
    <row r="75" spans="1:7">
      <c r="A75" s="119" t="s">
        <v>274</v>
      </c>
      <c r="B75" s="61">
        <f>B73+B74</f>
        <v>54744</v>
      </c>
      <c r="C75" s="61">
        <f t="shared" ref="C75:G75" si="5">C73+C74</f>
        <v>-16563.52</v>
      </c>
      <c r="D75" s="61">
        <f t="shared" si="5"/>
        <v>38180.479999999996</v>
      </c>
      <c r="E75" s="61">
        <f t="shared" si="5"/>
        <v>0</v>
      </c>
      <c r="F75" s="61">
        <f t="shared" si="5"/>
        <v>0</v>
      </c>
      <c r="G75" s="61">
        <f t="shared" si="5"/>
        <v>-54744</v>
      </c>
    </row>
    <row r="76" spans="1:7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325000</v>
      </c>
      <c r="Q9" s="18">
        <f>'Formato 5'!C15</f>
        <v>0</v>
      </c>
      <c r="R9" s="18">
        <f>'Formato 5'!D15</f>
        <v>325000</v>
      </c>
      <c r="S9" s="18">
        <f>'Formato 5'!E15</f>
        <v>244070</v>
      </c>
      <c r="T9" s="18">
        <f>'Formato 5'!F15</f>
        <v>244070</v>
      </c>
      <c r="U9" s="18">
        <f>'Formato 5'!G15</f>
        <v>-80930</v>
      </c>
    </row>
    <row r="10" spans="1: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2295711</v>
      </c>
      <c r="Q28" s="18">
        <f>'Formato 5'!C34</f>
        <v>90000</v>
      </c>
      <c r="R28" s="18">
        <f>'Formato 5'!D34</f>
        <v>2385711</v>
      </c>
      <c r="S28" s="18">
        <f>'Formato 5'!E34</f>
        <v>1779648.25</v>
      </c>
      <c r="T28" s="18">
        <f>'Formato 5'!F34</f>
        <v>1779648.25</v>
      </c>
      <c r="U28" s="18">
        <f>'Formato 5'!G34</f>
        <v>-516062.75</v>
      </c>
    </row>
    <row r="29" spans="1:21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2620711</v>
      </c>
      <c r="Q34">
        <f>'Formato 5'!C41</f>
        <v>90000</v>
      </c>
      <c r="R34">
        <f>'Formato 5'!D41</f>
        <v>2710711</v>
      </c>
      <c r="S34">
        <f>'Formato 5'!E41</f>
        <v>2023718.25</v>
      </c>
      <c r="T34">
        <f>'Formato 5'!F41</f>
        <v>2023718.25</v>
      </c>
      <c r="U34">
        <f>'Formato 5'!G41</f>
        <v>-596992.75</v>
      </c>
    </row>
    <row r="35" spans="1:21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54744</v>
      </c>
      <c r="Q57">
        <f>'Formato 5'!C67</f>
        <v>-16563.52</v>
      </c>
      <c r="R57">
        <f>'Formato 5'!D67</f>
        <v>38180.479999999996</v>
      </c>
      <c r="S57">
        <f>'Formato 5'!E67</f>
        <v>0</v>
      </c>
      <c r="T57">
        <f>'Formato 5'!F67</f>
        <v>0</v>
      </c>
      <c r="U57">
        <f>'Formato 5'!G67</f>
        <v>-54744</v>
      </c>
    </row>
    <row r="58" spans="1:21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54744</v>
      </c>
      <c r="Q58">
        <f>'Formato 5'!C68</f>
        <v>-16563.52</v>
      </c>
      <c r="R58">
        <f>'Formato 5'!D68</f>
        <v>38180.479999999996</v>
      </c>
      <c r="S58">
        <f>'Formato 5'!E68</f>
        <v>0</v>
      </c>
      <c r="T58">
        <f>'Formato 5'!F68</f>
        <v>0</v>
      </c>
      <c r="U58">
        <f>'Formato 5'!G68</f>
        <v>-54744</v>
      </c>
    </row>
    <row r="59" spans="1:21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54744</v>
      </c>
      <c r="Q60">
        <f>'Formato 5'!C73</f>
        <v>-16563.52</v>
      </c>
      <c r="R60">
        <f>'Formato 5'!D73</f>
        <v>38180.479999999996</v>
      </c>
      <c r="S60">
        <f>'Formato 5'!E73</f>
        <v>0</v>
      </c>
      <c r="T60">
        <f>'Formato 5'!F73</f>
        <v>0</v>
      </c>
      <c r="U60">
        <f>'Formato 5'!G73</f>
        <v>-54744</v>
      </c>
    </row>
    <row r="61" spans="1:21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54744</v>
      </c>
      <c r="Q62">
        <f>'Formato 5'!C75</f>
        <v>-16563.52</v>
      </c>
      <c r="R62">
        <f>'Formato 5'!D75</f>
        <v>38180.479999999996</v>
      </c>
      <c r="S62">
        <f>'Formato 5'!E75</f>
        <v>0</v>
      </c>
      <c r="T62">
        <f>'Formato 5'!F75</f>
        <v>0</v>
      </c>
      <c r="U62">
        <f>'Formato 5'!G75</f>
        <v>-54744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120" zoomScaleNormal="120" zoomScalePageLayoutView="90" workbookViewId="0">
      <selection sqref="A1:G1"/>
    </sheetView>
  </sheetViews>
  <sheetFormatPr baseColWidth="10" defaultColWidth="10.7109375" defaultRowHeight="15" zeroHeight="1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>
      <c r="A1" s="268" t="s">
        <v>3285</v>
      </c>
      <c r="B1" s="267"/>
      <c r="C1" s="267"/>
      <c r="D1" s="267"/>
      <c r="E1" s="267"/>
      <c r="F1" s="267"/>
      <c r="G1" s="267"/>
    </row>
    <row r="2" spans="1:7">
      <c r="A2" s="271" t="str">
        <f>ENTE_PUBLICO_A</f>
        <v>CASA DE LA CULTURA DEL MUNICIPIO DE VALLE DE SANTIAGO, GTO., Gobierno del Estado de Guanajuato (a)</v>
      </c>
      <c r="B2" s="271"/>
      <c r="C2" s="271"/>
      <c r="D2" s="271"/>
      <c r="E2" s="271"/>
      <c r="F2" s="271"/>
      <c r="G2" s="271"/>
    </row>
    <row r="3" spans="1:7">
      <c r="A3" s="272" t="s">
        <v>277</v>
      </c>
      <c r="B3" s="272"/>
      <c r="C3" s="272"/>
      <c r="D3" s="272"/>
      <c r="E3" s="272"/>
      <c r="F3" s="272"/>
      <c r="G3" s="272"/>
    </row>
    <row r="4" spans="1:7">
      <c r="A4" s="272" t="s">
        <v>278</v>
      </c>
      <c r="B4" s="272"/>
      <c r="C4" s="272"/>
      <c r="D4" s="272"/>
      <c r="E4" s="272"/>
      <c r="F4" s="272"/>
      <c r="G4" s="272"/>
    </row>
    <row r="5" spans="1:7">
      <c r="A5" s="273" t="str">
        <f>TRIMESTRE</f>
        <v>Del 1 de enero al 30 de septiembre de 2018 (b)</v>
      </c>
      <c r="B5" s="273"/>
      <c r="C5" s="273"/>
      <c r="D5" s="273"/>
      <c r="E5" s="273"/>
      <c r="F5" s="273"/>
      <c r="G5" s="273"/>
    </row>
    <row r="6" spans="1:7">
      <c r="A6" s="265" t="s">
        <v>118</v>
      </c>
      <c r="B6" s="265"/>
      <c r="C6" s="265"/>
      <c r="D6" s="265"/>
      <c r="E6" s="265"/>
      <c r="F6" s="265"/>
      <c r="G6" s="265"/>
    </row>
    <row r="7" spans="1:7" ht="15" customHeight="1">
      <c r="A7" s="269" t="s">
        <v>0</v>
      </c>
      <c r="B7" s="269" t="s">
        <v>279</v>
      </c>
      <c r="C7" s="269"/>
      <c r="D7" s="269"/>
      <c r="E7" s="269"/>
      <c r="F7" s="269"/>
      <c r="G7" s="270" t="s">
        <v>280</v>
      </c>
    </row>
    <row r="8" spans="1:7" ht="30">
      <c r="A8" s="269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269"/>
    </row>
    <row r="9" spans="1:7">
      <c r="A9" s="82" t="s">
        <v>285</v>
      </c>
      <c r="B9" s="79">
        <f>SUM(B10,B18,B28,B38,B48,B58,B62,B71,B75)</f>
        <v>2675455</v>
      </c>
      <c r="C9" s="79">
        <f t="shared" ref="C9:G9" si="0">SUM(C10,C18,C28,C38,C48,C58,C62,C71,C75)</f>
        <v>73436.479999999996</v>
      </c>
      <c r="D9" s="79">
        <f t="shared" si="0"/>
        <v>2748891.48</v>
      </c>
      <c r="E9" s="79">
        <f t="shared" si="0"/>
        <v>1977730.66</v>
      </c>
      <c r="F9" s="79">
        <f t="shared" si="0"/>
        <v>1950679.06</v>
      </c>
      <c r="G9" s="79">
        <f t="shared" si="0"/>
        <v>771160.81999999983</v>
      </c>
    </row>
    <row r="10" spans="1:7">
      <c r="A10" s="83" t="s">
        <v>286</v>
      </c>
      <c r="B10" s="80">
        <f>SUM(B11:B17)</f>
        <v>1895786.4</v>
      </c>
      <c r="C10" s="80">
        <f t="shared" ref="C10:F10" si="1">SUM(C11:C17)</f>
        <v>-2000</v>
      </c>
      <c r="D10" s="80">
        <f t="shared" si="1"/>
        <v>1893786.4</v>
      </c>
      <c r="E10" s="80">
        <f t="shared" si="1"/>
        <v>1342826.44</v>
      </c>
      <c r="F10" s="80">
        <f t="shared" si="1"/>
        <v>1341026.44</v>
      </c>
      <c r="G10" s="80">
        <f>SUM(G11:G17)</f>
        <v>550959.96</v>
      </c>
    </row>
    <row r="11" spans="1:7">
      <c r="A11" s="84" t="s">
        <v>287</v>
      </c>
      <c r="B11" s="190">
        <v>925776</v>
      </c>
      <c r="C11" s="190">
        <v>0</v>
      </c>
      <c r="D11" s="190">
        <v>925776</v>
      </c>
      <c r="E11" s="190">
        <v>694332</v>
      </c>
      <c r="F11" s="190">
        <v>694332</v>
      </c>
      <c r="G11" s="190">
        <v>231444</v>
      </c>
    </row>
    <row r="12" spans="1:7">
      <c r="A12" s="84" t="s">
        <v>288</v>
      </c>
      <c r="B12" s="190">
        <v>342386.4</v>
      </c>
      <c r="C12" s="190">
        <v>0</v>
      </c>
      <c r="D12" s="190">
        <v>342386.4</v>
      </c>
      <c r="E12" s="190">
        <v>239650.05</v>
      </c>
      <c r="F12" s="190">
        <v>237850.05</v>
      </c>
      <c r="G12" s="190">
        <v>102736.35000000003</v>
      </c>
    </row>
    <row r="13" spans="1:7" ht="14.25" customHeight="1">
      <c r="A13" s="84" t="s">
        <v>289</v>
      </c>
      <c r="B13" s="190">
        <v>196400</v>
      </c>
      <c r="C13" s="190">
        <v>0</v>
      </c>
      <c r="D13" s="190">
        <v>196400</v>
      </c>
      <c r="E13" s="190">
        <v>72002.740000000005</v>
      </c>
      <c r="F13" s="190">
        <v>72002.740000000005</v>
      </c>
      <c r="G13" s="190">
        <v>124397.26</v>
      </c>
    </row>
    <row r="14" spans="1:7" ht="14.25" customHeight="1">
      <c r="A14" s="84" t="s">
        <v>290</v>
      </c>
      <c r="B14" s="190"/>
      <c r="C14" s="190"/>
      <c r="D14" s="190">
        <v>0</v>
      </c>
      <c r="E14" s="190"/>
      <c r="F14" s="190"/>
      <c r="G14" s="190">
        <v>0</v>
      </c>
    </row>
    <row r="15" spans="1:7">
      <c r="A15" s="84" t="s">
        <v>291</v>
      </c>
      <c r="B15" s="190">
        <v>352600</v>
      </c>
      <c r="C15" s="190">
        <v>-2000</v>
      </c>
      <c r="D15" s="190">
        <v>350600</v>
      </c>
      <c r="E15" s="190">
        <v>278237.65000000002</v>
      </c>
      <c r="F15" s="190">
        <v>278237.65000000002</v>
      </c>
      <c r="G15" s="190">
        <v>72362.349999999977</v>
      </c>
    </row>
    <row r="16" spans="1:7" ht="14.25" customHeight="1">
      <c r="A16" s="84" t="s">
        <v>292</v>
      </c>
      <c r="B16" s="190"/>
      <c r="C16" s="190"/>
      <c r="D16" s="190">
        <v>0</v>
      </c>
      <c r="E16" s="190"/>
      <c r="F16" s="190"/>
      <c r="G16" s="190">
        <v>0</v>
      </c>
    </row>
    <row r="17" spans="1:7">
      <c r="A17" s="84" t="s">
        <v>293</v>
      </c>
      <c r="B17" s="190">
        <v>78624</v>
      </c>
      <c r="C17" s="190">
        <v>0</v>
      </c>
      <c r="D17" s="190">
        <v>78624</v>
      </c>
      <c r="E17" s="190">
        <v>58604</v>
      </c>
      <c r="F17" s="190">
        <v>58604</v>
      </c>
      <c r="G17" s="190">
        <v>20020</v>
      </c>
    </row>
    <row r="18" spans="1:7">
      <c r="A18" s="83" t="s">
        <v>294</v>
      </c>
      <c r="B18" s="80">
        <f>SUM(B19:B27)</f>
        <v>220000</v>
      </c>
      <c r="C18" s="80">
        <f t="shared" ref="C18:F18" si="2">SUM(C19:C27)</f>
        <v>9999.9999999999982</v>
      </c>
      <c r="D18" s="80">
        <f t="shared" si="2"/>
        <v>230000</v>
      </c>
      <c r="E18" s="80">
        <f t="shared" si="2"/>
        <v>164045.54</v>
      </c>
      <c r="F18" s="80">
        <f t="shared" si="2"/>
        <v>156881.35</v>
      </c>
      <c r="G18" s="80">
        <f>SUM(G19:G27)</f>
        <v>65954.459999999992</v>
      </c>
    </row>
    <row r="19" spans="1:7">
      <c r="A19" s="84" t="s">
        <v>295</v>
      </c>
      <c r="B19" s="191">
        <v>45000</v>
      </c>
      <c r="C19" s="191">
        <v>0</v>
      </c>
      <c r="D19" s="191">
        <v>45000</v>
      </c>
      <c r="E19" s="191">
        <v>31445.02</v>
      </c>
      <c r="F19" s="191">
        <v>29795.02</v>
      </c>
      <c r="G19" s="191">
        <v>13554.98</v>
      </c>
    </row>
    <row r="20" spans="1:7">
      <c r="A20" s="84" t="s">
        <v>296</v>
      </c>
      <c r="B20" s="191">
        <v>70000</v>
      </c>
      <c r="C20" s="191">
        <v>0</v>
      </c>
      <c r="D20" s="191">
        <v>70000</v>
      </c>
      <c r="E20" s="191">
        <v>54939.17</v>
      </c>
      <c r="F20" s="191">
        <v>54293.17</v>
      </c>
      <c r="G20" s="191">
        <v>15060.830000000002</v>
      </c>
    </row>
    <row r="21" spans="1:7">
      <c r="A21" s="84" t="s">
        <v>297</v>
      </c>
      <c r="B21" s="191"/>
      <c r="C21" s="191"/>
      <c r="D21" s="191">
        <v>0</v>
      </c>
      <c r="E21" s="191"/>
      <c r="F21" s="191"/>
      <c r="G21" s="191">
        <v>0</v>
      </c>
    </row>
    <row r="22" spans="1:7">
      <c r="A22" s="84" t="s">
        <v>298</v>
      </c>
      <c r="B22" s="191"/>
      <c r="C22" s="191"/>
      <c r="D22" s="191">
        <v>0</v>
      </c>
      <c r="E22" s="191"/>
      <c r="F22" s="191"/>
      <c r="G22" s="191">
        <v>0</v>
      </c>
    </row>
    <row r="23" spans="1:7">
      <c r="A23" s="84" t="s">
        <v>299</v>
      </c>
      <c r="B23" s="191">
        <v>15000</v>
      </c>
      <c r="C23" s="191">
        <v>0</v>
      </c>
      <c r="D23" s="191">
        <v>15000</v>
      </c>
      <c r="E23" s="191">
        <v>4755</v>
      </c>
      <c r="F23" s="191">
        <v>4755</v>
      </c>
      <c r="G23" s="191">
        <v>10245</v>
      </c>
    </row>
    <row r="24" spans="1:7">
      <c r="A24" s="84" t="s">
        <v>300</v>
      </c>
      <c r="B24" s="191">
        <v>45000</v>
      </c>
      <c r="C24" s="191">
        <v>16404.599999999999</v>
      </c>
      <c r="D24" s="191">
        <v>61404.6</v>
      </c>
      <c r="E24" s="191">
        <v>42311.95</v>
      </c>
      <c r="F24" s="191">
        <v>37443.760000000002</v>
      </c>
      <c r="G24" s="191">
        <v>19092.650000000001</v>
      </c>
    </row>
    <row r="25" spans="1:7">
      <c r="A25" s="84" t="s">
        <v>301</v>
      </c>
      <c r="B25" s="191">
        <v>35000</v>
      </c>
      <c r="C25" s="191">
        <v>-6404.6</v>
      </c>
      <c r="D25" s="191">
        <v>28595.4</v>
      </c>
      <c r="E25" s="191">
        <v>28595.4</v>
      </c>
      <c r="F25" s="191">
        <v>28595.4</v>
      </c>
      <c r="G25" s="191">
        <v>0</v>
      </c>
    </row>
    <row r="26" spans="1:7">
      <c r="A26" s="84" t="s">
        <v>302</v>
      </c>
      <c r="B26" s="191"/>
      <c r="C26" s="191"/>
      <c r="D26" s="191">
        <v>0</v>
      </c>
      <c r="E26" s="191"/>
      <c r="F26" s="191"/>
      <c r="G26" s="191">
        <v>0</v>
      </c>
    </row>
    <row r="27" spans="1:7">
      <c r="A27" s="84" t="s">
        <v>303</v>
      </c>
      <c r="B27" s="191">
        <v>10000</v>
      </c>
      <c r="C27" s="191">
        <v>0</v>
      </c>
      <c r="D27" s="191">
        <v>10000</v>
      </c>
      <c r="E27" s="191">
        <v>1999</v>
      </c>
      <c r="F27" s="191">
        <v>1999</v>
      </c>
      <c r="G27" s="191">
        <v>8001</v>
      </c>
    </row>
    <row r="28" spans="1:7">
      <c r="A28" s="83" t="s">
        <v>304</v>
      </c>
      <c r="B28" s="80">
        <f>SUM(B29:B37)</f>
        <v>559668.6</v>
      </c>
      <c r="C28" s="80">
        <f t="shared" ref="C28:G28" si="3">SUM(C29:C37)</f>
        <v>65436.479999999996</v>
      </c>
      <c r="D28" s="80">
        <f t="shared" si="3"/>
        <v>625105.07999999996</v>
      </c>
      <c r="E28" s="80">
        <f t="shared" si="3"/>
        <v>470858.68</v>
      </c>
      <c r="F28" s="80">
        <f t="shared" si="3"/>
        <v>452771.27</v>
      </c>
      <c r="G28" s="80">
        <f t="shared" si="3"/>
        <v>154246.39999999997</v>
      </c>
    </row>
    <row r="29" spans="1:7">
      <c r="A29" s="84" t="s">
        <v>305</v>
      </c>
      <c r="B29" s="192">
        <v>74744</v>
      </c>
      <c r="C29" s="192">
        <v>-19744</v>
      </c>
      <c r="D29" s="192">
        <v>55000</v>
      </c>
      <c r="E29" s="192">
        <v>30707</v>
      </c>
      <c r="F29" s="192">
        <v>25787</v>
      </c>
      <c r="G29" s="192">
        <v>24293</v>
      </c>
    </row>
    <row r="30" spans="1:7">
      <c r="A30" s="84" t="s">
        <v>306</v>
      </c>
      <c r="B30" s="192"/>
      <c r="C30" s="192"/>
      <c r="D30" s="192">
        <v>0</v>
      </c>
      <c r="E30" s="192"/>
      <c r="F30" s="192"/>
      <c r="G30" s="192">
        <v>0</v>
      </c>
    </row>
    <row r="31" spans="1:7">
      <c r="A31" s="84" t="s">
        <v>307</v>
      </c>
      <c r="B31" s="192"/>
      <c r="C31" s="192"/>
      <c r="D31" s="192">
        <v>0</v>
      </c>
      <c r="E31" s="192"/>
      <c r="F31" s="192"/>
      <c r="G31" s="192">
        <v>0</v>
      </c>
    </row>
    <row r="32" spans="1:7">
      <c r="A32" s="84" t="s">
        <v>308</v>
      </c>
      <c r="B32" s="192">
        <v>23000</v>
      </c>
      <c r="C32" s="192">
        <v>2000</v>
      </c>
      <c r="D32" s="192">
        <v>25000</v>
      </c>
      <c r="E32" s="192">
        <v>14458.63</v>
      </c>
      <c r="F32" s="192">
        <v>14458.63</v>
      </c>
      <c r="G32" s="192">
        <v>10541.37</v>
      </c>
    </row>
    <row r="33" spans="1:7">
      <c r="A33" s="84" t="s">
        <v>309</v>
      </c>
      <c r="B33" s="192">
        <v>60000</v>
      </c>
      <c r="C33" s="192">
        <v>0</v>
      </c>
      <c r="D33" s="192">
        <v>60000</v>
      </c>
      <c r="E33" s="192">
        <v>27039.55</v>
      </c>
      <c r="F33" s="192">
        <v>24939.54</v>
      </c>
      <c r="G33" s="192">
        <v>32960.449999999997</v>
      </c>
    </row>
    <row r="34" spans="1:7">
      <c r="A34" s="84" t="s">
        <v>310</v>
      </c>
      <c r="B34" s="192">
        <v>10000</v>
      </c>
      <c r="C34" s="192">
        <v>0</v>
      </c>
      <c r="D34" s="192">
        <v>10000</v>
      </c>
      <c r="E34" s="192">
        <v>6017.4</v>
      </c>
      <c r="F34" s="192">
        <v>17.399999999999999</v>
      </c>
      <c r="G34" s="192">
        <v>3982.6000000000004</v>
      </c>
    </row>
    <row r="35" spans="1:7">
      <c r="A35" s="84" t="s">
        <v>311</v>
      </c>
      <c r="B35" s="192">
        <v>10000</v>
      </c>
      <c r="C35" s="192">
        <v>0</v>
      </c>
      <c r="D35" s="192">
        <v>10000</v>
      </c>
      <c r="E35" s="192">
        <v>8121.71</v>
      </c>
      <c r="F35" s="192">
        <v>8121.71</v>
      </c>
      <c r="G35" s="192">
        <v>1878.29</v>
      </c>
    </row>
    <row r="36" spans="1:7">
      <c r="A36" s="84" t="s">
        <v>312</v>
      </c>
      <c r="B36" s="192">
        <v>356924.6</v>
      </c>
      <c r="C36" s="192">
        <v>83180.479999999996</v>
      </c>
      <c r="D36" s="192">
        <v>440105.07999999996</v>
      </c>
      <c r="E36" s="192">
        <v>364250.39</v>
      </c>
      <c r="F36" s="192">
        <v>361042.99</v>
      </c>
      <c r="G36" s="192">
        <v>75854.689999999944</v>
      </c>
    </row>
    <row r="37" spans="1:7">
      <c r="A37" s="84" t="s">
        <v>313</v>
      </c>
      <c r="B37" s="192">
        <v>25000</v>
      </c>
      <c r="C37" s="192">
        <v>0</v>
      </c>
      <c r="D37" s="192">
        <v>25000</v>
      </c>
      <c r="E37" s="192">
        <v>20264</v>
      </c>
      <c r="F37" s="192">
        <v>18404</v>
      </c>
      <c r="G37" s="192">
        <v>4736</v>
      </c>
    </row>
    <row r="38" spans="1:7">
      <c r="A38" s="83" t="s">
        <v>314</v>
      </c>
      <c r="B38" s="80">
        <f>SUM(B39:B47)</f>
        <v>0</v>
      </c>
      <c r="C38" s="80">
        <f t="shared" ref="C38:G38" si="4">SUM(C39:C47)</f>
        <v>0</v>
      </c>
      <c r="D38" s="80">
        <f t="shared" si="4"/>
        <v>0</v>
      </c>
      <c r="E38" s="80">
        <f t="shared" si="4"/>
        <v>0</v>
      </c>
      <c r="F38" s="80">
        <f t="shared" si="4"/>
        <v>0</v>
      </c>
      <c r="G38" s="80">
        <f t="shared" si="4"/>
        <v>0</v>
      </c>
    </row>
    <row r="39" spans="1:7">
      <c r="A39" s="84" t="s">
        <v>315</v>
      </c>
      <c r="B39" s="193"/>
      <c r="C39" s="193"/>
      <c r="D39" s="193">
        <v>0</v>
      </c>
      <c r="E39" s="193"/>
      <c r="F39" s="193"/>
      <c r="G39" s="193">
        <v>0</v>
      </c>
    </row>
    <row r="40" spans="1:7">
      <c r="A40" s="84" t="s">
        <v>316</v>
      </c>
      <c r="B40" s="193"/>
      <c r="C40" s="193"/>
      <c r="D40" s="193">
        <v>0</v>
      </c>
      <c r="E40" s="193"/>
      <c r="F40" s="193"/>
      <c r="G40" s="193">
        <v>0</v>
      </c>
    </row>
    <row r="41" spans="1:7">
      <c r="A41" s="84" t="s">
        <v>317</v>
      </c>
      <c r="B41" s="193"/>
      <c r="C41" s="193"/>
      <c r="D41" s="193">
        <v>0</v>
      </c>
      <c r="E41" s="193"/>
      <c r="F41" s="193"/>
      <c r="G41" s="193">
        <v>0</v>
      </c>
    </row>
    <row r="42" spans="1:7">
      <c r="A42" s="84" t="s">
        <v>318</v>
      </c>
      <c r="B42" s="193"/>
      <c r="C42" s="193"/>
      <c r="D42" s="193">
        <v>0</v>
      </c>
      <c r="E42" s="193"/>
      <c r="F42" s="193"/>
      <c r="G42" s="193">
        <v>0</v>
      </c>
    </row>
    <row r="43" spans="1:7">
      <c r="A43" s="84" t="s">
        <v>319</v>
      </c>
      <c r="B43" s="193"/>
      <c r="C43" s="193"/>
      <c r="D43" s="193">
        <v>0</v>
      </c>
      <c r="E43" s="193"/>
      <c r="F43" s="193"/>
      <c r="G43" s="193">
        <v>0</v>
      </c>
    </row>
    <row r="44" spans="1:7">
      <c r="A44" s="84" t="s">
        <v>320</v>
      </c>
      <c r="B44" s="193"/>
      <c r="C44" s="193"/>
      <c r="D44" s="193">
        <v>0</v>
      </c>
      <c r="E44" s="193"/>
      <c r="F44" s="193"/>
      <c r="G44" s="193">
        <v>0</v>
      </c>
    </row>
    <row r="45" spans="1:7">
      <c r="A45" s="84" t="s">
        <v>321</v>
      </c>
      <c r="B45" s="193"/>
      <c r="C45" s="193"/>
      <c r="D45" s="193">
        <v>0</v>
      </c>
      <c r="E45" s="193"/>
      <c r="F45" s="193"/>
      <c r="G45" s="193">
        <v>0</v>
      </c>
    </row>
    <row r="46" spans="1:7">
      <c r="A46" s="84" t="s">
        <v>322</v>
      </c>
      <c r="B46" s="193"/>
      <c r="C46" s="193"/>
      <c r="D46" s="193">
        <v>0</v>
      </c>
      <c r="E46" s="193"/>
      <c r="F46" s="193"/>
      <c r="G46" s="193">
        <v>0</v>
      </c>
    </row>
    <row r="47" spans="1:7">
      <c r="A47" s="84" t="s">
        <v>323</v>
      </c>
      <c r="B47" s="193"/>
      <c r="C47" s="193"/>
      <c r="D47" s="193">
        <v>0</v>
      </c>
      <c r="E47" s="193"/>
      <c r="F47" s="193"/>
      <c r="G47" s="193">
        <v>0</v>
      </c>
    </row>
    <row r="48" spans="1:7">
      <c r="A48" s="83" t="s">
        <v>324</v>
      </c>
      <c r="B48" s="80">
        <f>SUM(B49:B57)</f>
        <v>0</v>
      </c>
      <c r="C48" s="80">
        <f t="shared" ref="C48:G48" si="5">SUM(C49:C57)</f>
        <v>0</v>
      </c>
      <c r="D48" s="80">
        <f t="shared" si="5"/>
        <v>0</v>
      </c>
      <c r="E48" s="80">
        <f t="shared" si="5"/>
        <v>0</v>
      </c>
      <c r="F48" s="80">
        <f t="shared" si="5"/>
        <v>0</v>
      </c>
      <c r="G48" s="80">
        <f t="shared" si="5"/>
        <v>0</v>
      </c>
    </row>
    <row r="49" spans="1:7">
      <c r="A49" s="84" t="s">
        <v>325</v>
      </c>
      <c r="B49" s="194"/>
      <c r="C49" s="194"/>
      <c r="D49" s="194">
        <v>0</v>
      </c>
      <c r="E49" s="194"/>
      <c r="F49" s="194"/>
      <c r="G49" s="194">
        <v>0</v>
      </c>
    </row>
    <row r="50" spans="1:7">
      <c r="A50" s="84" t="s">
        <v>326</v>
      </c>
      <c r="B50" s="194"/>
      <c r="C50" s="194"/>
      <c r="D50" s="194">
        <v>0</v>
      </c>
      <c r="E50" s="194"/>
      <c r="F50" s="194"/>
      <c r="G50" s="194">
        <v>0</v>
      </c>
    </row>
    <row r="51" spans="1:7">
      <c r="A51" s="84" t="s">
        <v>327</v>
      </c>
      <c r="B51" s="194"/>
      <c r="C51" s="194"/>
      <c r="D51" s="194">
        <v>0</v>
      </c>
      <c r="E51" s="194"/>
      <c r="F51" s="194"/>
      <c r="G51" s="194">
        <v>0</v>
      </c>
    </row>
    <row r="52" spans="1:7">
      <c r="A52" s="84" t="s">
        <v>328</v>
      </c>
      <c r="B52" s="194"/>
      <c r="C52" s="194"/>
      <c r="D52" s="194">
        <v>0</v>
      </c>
      <c r="E52" s="194"/>
      <c r="F52" s="194"/>
      <c r="G52" s="194">
        <v>0</v>
      </c>
    </row>
    <row r="53" spans="1:7">
      <c r="A53" s="84" t="s">
        <v>329</v>
      </c>
      <c r="B53" s="194"/>
      <c r="C53" s="194"/>
      <c r="D53" s="194">
        <v>0</v>
      </c>
      <c r="E53" s="194"/>
      <c r="F53" s="194"/>
      <c r="G53" s="194">
        <v>0</v>
      </c>
    </row>
    <row r="54" spans="1:7">
      <c r="A54" s="84" t="s">
        <v>330</v>
      </c>
      <c r="B54" s="194"/>
      <c r="C54" s="194"/>
      <c r="D54" s="194">
        <v>0</v>
      </c>
      <c r="E54" s="194"/>
      <c r="F54" s="194"/>
      <c r="G54" s="194">
        <v>0</v>
      </c>
    </row>
    <row r="55" spans="1:7">
      <c r="A55" s="84" t="s">
        <v>331</v>
      </c>
      <c r="B55" s="194"/>
      <c r="C55" s="194"/>
      <c r="D55" s="194">
        <v>0</v>
      </c>
      <c r="E55" s="194"/>
      <c r="F55" s="194"/>
      <c r="G55" s="194">
        <v>0</v>
      </c>
    </row>
    <row r="56" spans="1:7">
      <c r="A56" s="84" t="s">
        <v>332</v>
      </c>
      <c r="B56" s="194"/>
      <c r="C56" s="194"/>
      <c r="D56" s="194">
        <v>0</v>
      </c>
      <c r="E56" s="194"/>
      <c r="F56" s="194"/>
      <c r="G56" s="194">
        <v>0</v>
      </c>
    </row>
    <row r="57" spans="1:7">
      <c r="A57" s="84" t="s">
        <v>333</v>
      </c>
      <c r="B57" s="194"/>
      <c r="C57" s="194"/>
      <c r="D57" s="194">
        <v>0</v>
      </c>
      <c r="E57" s="194"/>
      <c r="F57" s="194"/>
      <c r="G57" s="194">
        <v>0</v>
      </c>
    </row>
    <row r="58" spans="1:7">
      <c r="A58" s="83" t="s">
        <v>334</v>
      </c>
      <c r="B58" s="80">
        <f>SUM(B59:B61)</f>
        <v>0</v>
      </c>
      <c r="C58" s="80">
        <f t="shared" ref="C58:G58" si="6">SUM(C59:C61)</f>
        <v>0</v>
      </c>
      <c r="D58" s="80">
        <f t="shared" si="6"/>
        <v>0</v>
      </c>
      <c r="E58" s="80">
        <f t="shared" si="6"/>
        <v>0</v>
      </c>
      <c r="F58" s="80">
        <f t="shared" si="6"/>
        <v>0</v>
      </c>
      <c r="G58" s="80">
        <f t="shared" si="6"/>
        <v>0</v>
      </c>
    </row>
    <row r="59" spans="1:7">
      <c r="A59" s="84" t="s">
        <v>335</v>
      </c>
      <c r="B59" s="195"/>
      <c r="C59" s="195"/>
      <c r="D59" s="195">
        <v>0</v>
      </c>
      <c r="E59" s="195"/>
      <c r="F59" s="195"/>
      <c r="G59" s="195">
        <v>0</v>
      </c>
    </row>
    <row r="60" spans="1:7">
      <c r="A60" s="84" t="s">
        <v>336</v>
      </c>
      <c r="B60" s="195"/>
      <c r="C60" s="195"/>
      <c r="D60" s="195">
        <v>0</v>
      </c>
      <c r="E60" s="195"/>
      <c r="F60" s="195"/>
      <c r="G60" s="195">
        <v>0</v>
      </c>
    </row>
    <row r="61" spans="1:7">
      <c r="A61" s="84" t="s">
        <v>337</v>
      </c>
      <c r="B61" s="195"/>
      <c r="C61" s="195"/>
      <c r="D61" s="195">
        <v>0</v>
      </c>
      <c r="E61" s="195"/>
      <c r="F61" s="195"/>
      <c r="G61" s="195">
        <v>0</v>
      </c>
    </row>
    <row r="62" spans="1:7">
      <c r="A62" s="83" t="s">
        <v>338</v>
      </c>
      <c r="B62" s="80">
        <f>SUM(B63:B67,B69:B70)</f>
        <v>0</v>
      </c>
      <c r="C62" s="80">
        <f t="shared" ref="C62:G62" si="7">SUM(C63:C67,C69:C70)</f>
        <v>0</v>
      </c>
      <c r="D62" s="80">
        <f t="shared" si="7"/>
        <v>0</v>
      </c>
      <c r="E62" s="80">
        <f t="shared" si="7"/>
        <v>0</v>
      </c>
      <c r="F62" s="80">
        <f t="shared" si="7"/>
        <v>0</v>
      </c>
      <c r="G62" s="80">
        <f t="shared" si="7"/>
        <v>0</v>
      </c>
    </row>
    <row r="63" spans="1:7">
      <c r="A63" s="84" t="s">
        <v>339</v>
      </c>
      <c r="B63" s="196"/>
      <c r="C63" s="196"/>
      <c r="D63" s="196">
        <v>0</v>
      </c>
      <c r="E63" s="196"/>
      <c r="F63" s="196"/>
      <c r="G63" s="196">
        <v>0</v>
      </c>
    </row>
    <row r="64" spans="1:7">
      <c r="A64" s="84" t="s">
        <v>340</v>
      </c>
      <c r="B64" s="196"/>
      <c r="C64" s="196"/>
      <c r="D64" s="196">
        <v>0</v>
      </c>
      <c r="E64" s="196"/>
      <c r="F64" s="196"/>
      <c r="G64" s="196">
        <v>0</v>
      </c>
    </row>
    <row r="65" spans="1:7">
      <c r="A65" s="84" t="s">
        <v>341</v>
      </c>
      <c r="B65" s="196"/>
      <c r="C65" s="196"/>
      <c r="D65" s="196">
        <v>0</v>
      </c>
      <c r="E65" s="196"/>
      <c r="F65" s="196"/>
      <c r="G65" s="196">
        <v>0</v>
      </c>
    </row>
    <row r="66" spans="1:7">
      <c r="A66" s="84" t="s">
        <v>342</v>
      </c>
      <c r="B66" s="196"/>
      <c r="C66" s="196"/>
      <c r="D66" s="196">
        <v>0</v>
      </c>
      <c r="E66" s="196"/>
      <c r="F66" s="196"/>
      <c r="G66" s="196">
        <v>0</v>
      </c>
    </row>
    <row r="67" spans="1:7">
      <c r="A67" s="84" t="s">
        <v>343</v>
      </c>
      <c r="B67" s="196"/>
      <c r="C67" s="196"/>
      <c r="D67" s="196">
        <v>0</v>
      </c>
      <c r="E67" s="196"/>
      <c r="F67" s="196"/>
      <c r="G67" s="196">
        <v>0</v>
      </c>
    </row>
    <row r="68" spans="1:7">
      <c r="A68" s="84" t="s">
        <v>3301</v>
      </c>
      <c r="B68" s="196"/>
      <c r="C68" s="196"/>
      <c r="D68" s="196">
        <v>0</v>
      </c>
      <c r="E68" s="196"/>
      <c r="F68" s="196"/>
      <c r="G68" s="196">
        <v>0</v>
      </c>
    </row>
    <row r="69" spans="1:7">
      <c r="A69" s="84" t="s">
        <v>345</v>
      </c>
      <c r="B69" s="196"/>
      <c r="C69" s="196"/>
      <c r="D69" s="196">
        <v>0</v>
      </c>
      <c r="E69" s="196"/>
      <c r="F69" s="196"/>
      <c r="G69" s="196">
        <v>0</v>
      </c>
    </row>
    <row r="70" spans="1:7">
      <c r="A70" s="84" t="s">
        <v>346</v>
      </c>
      <c r="B70" s="196"/>
      <c r="C70" s="196"/>
      <c r="D70" s="196">
        <v>0</v>
      </c>
      <c r="E70" s="196"/>
      <c r="F70" s="196"/>
      <c r="G70" s="196">
        <v>0</v>
      </c>
    </row>
    <row r="71" spans="1:7">
      <c r="A71" s="83" t="s">
        <v>347</v>
      </c>
      <c r="B71" s="80">
        <f>SUM(B72:B74)</f>
        <v>0</v>
      </c>
      <c r="C71" s="80">
        <f t="shared" ref="C71:G71" si="8">SUM(C72:C74)</f>
        <v>0</v>
      </c>
      <c r="D71" s="80">
        <f t="shared" si="8"/>
        <v>0</v>
      </c>
      <c r="E71" s="80">
        <f t="shared" si="8"/>
        <v>0</v>
      </c>
      <c r="F71" s="80">
        <f t="shared" si="8"/>
        <v>0</v>
      </c>
      <c r="G71" s="80">
        <f t="shared" si="8"/>
        <v>0</v>
      </c>
    </row>
    <row r="72" spans="1:7">
      <c r="A72" s="84" t="s">
        <v>348</v>
      </c>
      <c r="B72" s="197"/>
      <c r="C72" s="197"/>
      <c r="D72" s="197">
        <v>0</v>
      </c>
      <c r="E72" s="197"/>
      <c r="F72" s="197"/>
      <c r="G72" s="197">
        <v>0</v>
      </c>
    </row>
    <row r="73" spans="1:7">
      <c r="A73" s="84" t="s">
        <v>349</v>
      </c>
      <c r="B73" s="197"/>
      <c r="C73" s="197"/>
      <c r="D73" s="197">
        <v>0</v>
      </c>
      <c r="E73" s="197"/>
      <c r="F73" s="197"/>
      <c r="G73" s="197">
        <v>0</v>
      </c>
    </row>
    <row r="74" spans="1:7">
      <c r="A74" s="84" t="s">
        <v>350</v>
      </c>
      <c r="B74" s="197"/>
      <c r="C74" s="197"/>
      <c r="D74" s="197">
        <v>0</v>
      </c>
      <c r="E74" s="197"/>
      <c r="F74" s="197"/>
      <c r="G74" s="197">
        <v>0</v>
      </c>
    </row>
    <row r="75" spans="1:7">
      <c r="A75" s="83" t="s">
        <v>351</v>
      </c>
      <c r="B75" s="80">
        <f>SUM(B76:B82)</f>
        <v>0</v>
      </c>
      <c r="C75" s="80">
        <f t="shared" ref="C75:G75" si="9">SUM(C76:C82)</f>
        <v>0</v>
      </c>
      <c r="D75" s="80">
        <f t="shared" si="9"/>
        <v>0</v>
      </c>
      <c r="E75" s="80">
        <f t="shared" si="9"/>
        <v>0</v>
      </c>
      <c r="F75" s="80">
        <f t="shared" si="9"/>
        <v>0</v>
      </c>
      <c r="G75" s="80">
        <f t="shared" si="9"/>
        <v>0</v>
      </c>
    </row>
    <row r="76" spans="1:7">
      <c r="A76" s="84" t="s">
        <v>352</v>
      </c>
      <c r="B76" s="198"/>
      <c r="C76" s="198"/>
      <c r="D76" s="198">
        <v>0</v>
      </c>
      <c r="E76" s="198"/>
      <c r="F76" s="198"/>
      <c r="G76" s="198">
        <v>0</v>
      </c>
    </row>
    <row r="77" spans="1:7">
      <c r="A77" s="84" t="s">
        <v>353</v>
      </c>
      <c r="B77" s="198"/>
      <c r="C77" s="198"/>
      <c r="D77" s="198">
        <v>0</v>
      </c>
      <c r="E77" s="198"/>
      <c r="F77" s="198"/>
      <c r="G77" s="198">
        <v>0</v>
      </c>
    </row>
    <row r="78" spans="1:7">
      <c r="A78" s="84" t="s">
        <v>354</v>
      </c>
      <c r="B78" s="198"/>
      <c r="C78" s="198"/>
      <c r="D78" s="198">
        <v>0</v>
      </c>
      <c r="E78" s="198"/>
      <c r="F78" s="198"/>
      <c r="G78" s="198">
        <v>0</v>
      </c>
    </row>
    <row r="79" spans="1:7">
      <c r="A79" s="84" t="s">
        <v>355</v>
      </c>
      <c r="B79" s="198"/>
      <c r="C79" s="198"/>
      <c r="D79" s="198">
        <v>0</v>
      </c>
      <c r="E79" s="198"/>
      <c r="F79" s="198"/>
      <c r="G79" s="198">
        <v>0</v>
      </c>
    </row>
    <row r="80" spans="1:7">
      <c r="A80" s="84" t="s">
        <v>356</v>
      </c>
      <c r="B80" s="198"/>
      <c r="C80" s="198"/>
      <c r="D80" s="198">
        <v>0</v>
      </c>
      <c r="E80" s="198"/>
      <c r="F80" s="198"/>
      <c r="G80" s="198">
        <v>0</v>
      </c>
    </row>
    <row r="81" spans="1:7">
      <c r="A81" s="84" t="s">
        <v>357</v>
      </c>
      <c r="B81" s="198"/>
      <c r="C81" s="198"/>
      <c r="D81" s="198">
        <v>0</v>
      </c>
      <c r="E81" s="198"/>
      <c r="F81" s="198"/>
      <c r="G81" s="198">
        <v>0</v>
      </c>
    </row>
    <row r="82" spans="1:7">
      <c r="A82" s="84" t="s">
        <v>358</v>
      </c>
      <c r="B82" s="198"/>
      <c r="C82" s="198"/>
      <c r="D82" s="198">
        <v>0</v>
      </c>
      <c r="E82" s="198"/>
      <c r="F82" s="198"/>
      <c r="G82" s="198">
        <v>0</v>
      </c>
    </row>
    <row r="83" spans="1:7">
      <c r="A83" s="85"/>
      <c r="B83" s="81"/>
      <c r="C83" s="81"/>
      <c r="D83" s="81"/>
      <c r="E83" s="81"/>
      <c r="F83" s="81"/>
      <c r="G83" s="81"/>
    </row>
    <row r="84" spans="1:7">
      <c r="A84" s="86" t="s">
        <v>359</v>
      </c>
      <c r="B84" s="79">
        <f>SUM(B85,B93,B103,B113,B123,B133,B137,B146,B150)</f>
        <v>0</v>
      </c>
      <c r="C84" s="79">
        <f t="shared" ref="C84:G84" si="10">SUM(C85,C93,C103,C113,C123,C133,C137,C146,C150)</f>
        <v>0</v>
      </c>
      <c r="D84" s="79">
        <f t="shared" si="10"/>
        <v>0</v>
      </c>
      <c r="E84" s="79">
        <f t="shared" si="10"/>
        <v>0</v>
      </c>
      <c r="F84" s="79">
        <f t="shared" si="10"/>
        <v>0</v>
      </c>
      <c r="G84" s="79">
        <f t="shared" si="10"/>
        <v>0</v>
      </c>
    </row>
    <row r="85" spans="1:7">
      <c r="A85" s="83" t="s">
        <v>286</v>
      </c>
      <c r="B85" s="80">
        <f>SUM(B86:B92)</f>
        <v>0</v>
      </c>
      <c r="C85" s="80">
        <f t="shared" ref="C85:G85" si="11">SUM(C86:C92)</f>
        <v>0</v>
      </c>
      <c r="D85" s="80">
        <f t="shared" si="11"/>
        <v>0</v>
      </c>
      <c r="E85" s="80">
        <f t="shared" si="11"/>
        <v>0</v>
      </c>
      <c r="F85" s="80">
        <f t="shared" si="11"/>
        <v>0</v>
      </c>
      <c r="G85" s="80">
        <f t="shared" si="11"/>
        <v>0</v>
      </c>
    </row>
    <row r="86" spans="1:7">
      <c r="A86" s="84" t="s">
        <v>287</v>
      </c>
      <c r="B86" s="200"/>
      <c r="C86" s="200"/>
      <c r="D86" s="199">
        <v>0</v>
      </c>
      <c r="E86" s="200"/>
      <c r="F86" s="200"/>
      <c r="G86" s="200">
        <v>0</v>
      </c>
    </row>
    <row r="87" spans="1:7">
      <c r="A87" s="84" t="s">
        <v>288</v>
      </c>
      <c r="B87" s="200"/>
      <c r="C87" s="200"/>
      <c r="D87" s="199">
        <v>0</v>
      </c>
      <c r="E87" s="200"/>
      <c r="F87" s="200"/>
      <c r="G87" s="200">
        <v>0</v>
      </c>
    </row>
    <row r="88" spans="1:7">
      <c r="A88" s="84" t="s">
        <v>289</v>
      </c>
      <c r="B88" s="200"/>
      <c r="C88" s="200"/>
      <c r="D88" s="199">
        <v>0</v>
      </c>
      <c r="E88" s="200"/>
      <c r="F88" s="200"/>
      <c r="G88" s="200">
        <v>0</v>
      </c>
    </row>
    <row r="89" spans="1:7">
      <c r="A89" s="84" t="s">
        <v>290</v>
      </c>
      <c r="B89" s="200"/>
      <c r="C89" s="200"/>
      <c r="D89" s="199">
        <v>0</v>
      </c>
      <c r="E89" s="200"/>
      <c r="F89" s="200"/>
      <c r="G89" s="200">
        <v>0</v>
      </c>
    </row>
    <row r="90" spans="1:7">
      <c r="A90" s="84" t="s">
        <v>291</v>
      </c>
      <c r="B90" s="200"/>
      <c r="C90" s="200"/>
      <c r="D90" s="199">
        <v>0</v>
      </c>
      <c r="E90" s="200"/>
      <c r="F90" s="200"/>
      <c r="G90" s="200">
        <v>0</v>
      </c>
    </row>
    <row r="91" spans="1:7">
      <c r="A91" s="84" t="s">
        <v>292</v>
      </c>
      <c r="B91" s="200"/>
      <c r="C91" s="200"/>
      <c r="D91" s="199">
        <v>0</v>
      </c>
      <c r="E91" s="200"/>
      <c r="F91" s="200"/>
      <c r="G91" s="200">
        <v>0</v>
      </c>
    </row>
    <row r="92" spans="1:7">
      <c r="A92" s="84" t="s">
        <v>293</v>
      </c>
      <c r="B92" s="200"/>
      <c r="C92" s="200"/>
      <c r="D92" s="199">
        <v>0</v>
      </c>
      <c r="E92" s="200"/>
      <c r="F92" s="200"/>
      <c r="G92" s="200">
        <v>0</v>
      </c>
    </row>
    <row r="93" spans="1:7">
      <c r="A93" s="83" t="s">
        <v>294</v>
      </c>
      <c r="B93" s="80">
        <f>SUM(B94:B102)</f>
        <v>0</v>
      </c>
      <c r="C93" s="80">
        <f t="shared" ref="C93:G93" si="12">SUM(C94:C102)</f>
        <v>0</v>
      </c>
      <c r="D93" s="80">
        <f t="shared" si="12"/>
        <v>0</v>
      </c>
      <c r="E93" s="80">
        <f t="shared" si="12"/>
        <v>0</v>
      </c>
      <c r="F93" s="80">
        <f t="shared" si="12"/>
        <v>0</v>
      </c>
      <c r="G93" s="80">
        <f t="shared" si="12"/>
        <v>0</v>
      </c>
    </row>
    <row r="94" spans="1:7">
      <c r="A94" s="84" t="s">
        <v>295</v>
      </c>
      <c r="B94" s="202"/>
      <c r="C94" s="202"/>
      <c r="D94" s="201">
        <v>0</v>
      </c>
      <c r="E94" s="202"/>
      <c r="F94" s="202"/>
      <c r="G94" s="202">
        <v>0</v>
      </c>
    </row>
    <row r="95" spans="1:7">
      <c r="A95" s="84" t="s">
        <v>296</v>
      </c>
      <c r="B95" s="202"/>
      <c r="C95" s="202"/>
      <c r="D95" s="201">
        <v>0</v>
      </c>
      <c r="E95" s="202"/>
      <c r="F95" s="202"/>
      <c r="G95" s="202">
        <v>0</v>
      </c>
    </row>
    <row r="96" spans="1:7">
      <c r="A96" s="84" t="s">
        <v>297</v>
      </c>
      <c r="B96" s="202"/>
      <c r="C96" s="202"/>
      <c r="D96" s="201">
        <v>0</v>
      </c>
      <c r="E96" s="202"/>
      <c r="F96" s="202"/>
      <c r="G96" s="202">
        <v>0</v>
      </c>
    </row>
    <row r="97" spans="1:7">
      <c r="A97" s="84" t="s">
        <v>298</v>
      </c>
      <c r="B97" s="202"/>
      <c r="C97" s="202"/>
      <c r="D97" s="201">
        <v>0</v>
      </c>
      <c r="E97" s="202"/>
      <c r="F97" s="202"/>
      <c r="G97" s="202">
        <v>0</v>
      </c>
    </row>
    <row r="98" spans="1:7">
      <c r="A98" s="42" t="s">
        <v>299</v>
      </c>
      <c r="B98" s="202"/>
      <c r="C98" s="202"/>
      <c r="D98" s="201">
        <v>0</v>
      </c>
      <c r="E98" s="202"/>
      <c r="F98" s="202"/>
      <c r="G98" s="202">
        <v>0</v>
      </c>
    </row>
    <row r="99" spans="1:7">
      <c r="A99" s="84" t="s">
        <v>300</v>
      </c>
      <c r="B99" s="202"/>
      <c r="C99" s="202"/>
      <c r="D99" s="201">
        <v>0</v>
      </c>
      <c r="E99" s="202"/>
      <c r="F99" s="202"/>
      <c r="G99" s="202">
        <v>0</v>
      </c>
    </row>
    <row r="100" spans="1:7">
      <c r="A100" s="84" t="s">
        <v>301</v>
      </c>
      <c r="B100" s="202"/>
      <c r="C100" s="202"/>
      <c r="D100" s="201">
        <v>0</v>
      </c>
      <c r="E100" s="202"/>
      <c r="F100" s="202"/>
      <c r="G100" s="202">
        <v>0</v>
      </c>
    </row>
    <row r="101" spans="1:7">
      <c r="A101" s="84" t="s">
        <v>302</v>
      </c>
      <c r="B101" s="202"/>
      <c r="C101" s="202"/>
      <c r="D101" s="201">
        <v>0</v>
      </c>
      <c r="E101" s="202"/>
      <c r="F101" s="202"/>
      <c r="G101" s="202">
        <v>0</v>
      </c>
    </row>
    <row r="102" spans="1:7">
      <c r="A102" s="84" t="s">
        <v>303</v>
      </c>
      <c r="B102" s="202"/>
      <c r="C102" s="202"/>
      <c r="D102" s="201">
        <v>0</v>
      </c>
      <c r="E102" s="202"/>
      <c r="F102" s="202"/>
      <c r="G102" s="202">
        <v>0</v>
      </c>
    </row>
    <row r="103" spans="1:7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13">SUM(D104:D112)</f>
        <v>0</v>
      </c>
      <c r="E103" s="80">
        <f t="shared" si="13"/>
        <v>0</v>
      </c>
      <c r="F103" s="80">
        <f t="shared" si="13"/>
        <v>0</v>
      </c>
      <c r="G103" s="80">
        <f t="shared" si="13"/>
        <v>0</v>
      </c>
    </row>
    <row r="104" spans="1:7">
      <c r="A104" s="84" t="s">
        <v>305</v>
      </c>
      <c r="B104" s="204"/>
      <c r="C104" s="204"/>
      <c r="D104" s="203">
        <v>0</v>
      </c>
      <c r="E104" s="204"/>
      <c r="F104" s="204"/>
      <c r="G104" s="204">
        <v>0</v>
      </c>
    </row>
    <row r="105" spans="1:7">
      <c r="A105" s="84" t="s">
        <v>306</v>
      </c>
      <c r="B105" s="204"/>
      <c r="C105" s="204"/>
      <c r="D105" s="203">
        <v>0</v>
      </c>
      <c r="E105" s="204"/>
      <c r="F105" s="204"/>
      <c r="G105" s="204">
        <v>0</v>
      </c>
    </row>
    <row r="106" spans="1:7">
      <c r="A106" s="84" t="s">
        <v>307</v>
      </c>
      <c r="B106" s="204"/>
      <c r="C106" s="204"/>
      <c r="D106" s="203">
        <v>0</v>
      </c>
      <c r="E106" s="204"/>
      <c r="F106" s="204"/>
      <c r="G106" s="204">
        <v>0</v>
      </c>
    </row>
    <row r="107" spans="1:7">
      <c r="A107" s="84" t="s">
        <v>308</v>
      </c>
      <c r="B107" s="204"/>
      <c r="C107" s="204"/>
      <c r="D107" s="203">
        <v>0</v>
      </c>
      <c r="E107" s="204"/>
      <c r="F107" s="204"/>
      <c r="G107" s="204">
        <v>0</v>
      </c>
    </row>
    <row r="108" spans="1:7">
      <c r="A108" s="84" t="s">
        <v>309</v>
      </c>
      <c r="B108" s="204"/>
      <c r="C108" s="204"/>
      <c r="D108" s="203">
        <v>0</v>
      </c>
      <c r="E108" s="204"/>
      <c r="F108" s="204"/>
      <c r="G108" s="204">
        <v>0</v>
      </c>
    </row>
    <row r="109" spans="1:7">
      <c r="A109" s="84" t="s">
        <v>310</v>
      </c>
      <c r="B109" s="204"/>
      <c r="C109" s="204"/>
      <c r="D109" s="203">
        <v>0</v>
      </c>
      <c r="E109" s="204"/>
      <c r="F109" s="204"/>
      <c r="G109" s="204">
        <v>0</v>
      </c>
    </row>
    <row r="110" spans="1:7">
      <c r="A110" s="84" t="s">
        <v>311</v>
      </c>
      <c r="B110" s="204"/>
      <c r="C110" s="204"/>
      <c r="D110" s="203">
        <v>0</v>
      </c>
      <c r="E110" s="204"/>
      <c r="F110" s="204"/>
      <c r="G110" s="204">
        <v>0</v>
      </c>
    </row>
    <row r="111" spans="1:7">
      <c r="A111" s="84" t="s">
        <v>312</v>
      </c>
      <c r="B111" s="204"/>
      <c r="C111" s="204"/>
      <c r="D111" s="203">
        <v>0</v>
      </c>
      <c r="E111" s="204"/>
      <c r="F111" s="204"/>
      <c r="G111" s="204">
        <v>0</v>
      </c>
    </row>
    <row r="112" spans="1:7">
      <c r="A112" s="84" t="s">
        <v>313</v>
      </c>
      <c r="B112" s="204"/>
      <c r="C112" s="204"/>
      <c r="D112" s="203">
        <v>0</v>
      </c>
      <c r="E112" s="204"/>
      <c r="F112" s="204"/>
      <c r="G112" s="204">
        <v>0</v>
      </c>
    </row>
    <row r="113" spans="1:7">
      <c r="A113" s="83" t="s">
        <v>314</v>
      </c>
      <c r="B113" s="80">
        <f>SUM(B114:B122)</f>
        <v>0</v>
      </c>
      <c r="C113" s="80">
        <f t="shared" ref="C113:G113" si="14">SUM(C114:C122)</f>
        <v>0</v>
      </c>
      <c r="D113" s="80">
        <f t="shared" si="14"/>
        <v>0</v>
      </c>
      <c r="E113" s="80">
        <f t="shared" si="14"/>
        <v>0</v>
      </c>
      <c r="F113" s="80">
        <f t="shared" si="14"/>
        <v>0</v>
      </c>
      <c r="G113" s="80">
        <f t="shared" si="14"/>
        <v>0</v>
      </c>
    </row>
    <row r="114" spans="1:7">
      <c r="A114" s="84" t="s">
        <v>315</v>
      </c>
      <c r="B114" s="206"/>
      <c r="C114" s="206"/>
      <c r="D114" s="205">
        <v>0</v>
      </c>
      <c r="E114" s="206"/>
      <c r="F114" s="206"/>
      <c r="G114" s="206">
        <v>0</v>
      </c>
    </row>
    <row r="115" spans="1:7">
      <c r="A115" s="84" t="s">
        <v>316</v>
      </c>
      <c r="B115" s="206"/>
      <c r="C115" s="206"/>
      <c r="D115" s="205">
        <v>0</v>
      </c>
      <c r="E115" s="206"/>
      <c r="F115" s="206"/>
      <c r="G115" s="206">
        <v>0</v>
      </c>
    </row>
    <row r="116" spans="1:7">
      <c r="A116" s="84" t="s">
        <v>317</v>
      </c>
      <c r="B116" s="206"/>
      <c r="C116" s="206"/>
      <c r="D116" s="205">
        <v>0</v>
      </c>
      <c r="E116" s="206"/>
      <c r="F116" s="206"/>
      <c r="G116" s="206">
        <v>0</v>
      </c>
    </row>
    <row r="117" spans="1:7">
      <c r="A117" s="84" t="s">
        <v>318</v>
      </c>
      <c r="B117" s="206"/>
      <c r="C117" s="206"/>
      <c r="D117" s="205">
        <v>0</v>
      </c>
      <c r="E117" s="206"/>
      <c r="F117" s="206"/>
      <c r="G117" s="206">
        <v>0</v>
      </c>
    </row>
    <row r="118" spans="1:7">
      <c r="A118" s="84" t="s">
        <v>319</v>
      </c>
      <c r="B118" s="206"/>
      <c r="C118" s="206"/>
      <c r="D118" s="205">
        <v>0</v>
      </c>
      <c r="E118" s="206"/>
      <c r="F118" s="206"/>
      <c r="G118" s="206">
        <v>0</v>
      </c>
    </row>
    <row r="119" spans="1:7">
      <c r="A119" s="84" t="s">
        <v>320</v>
      </c>
      <c r="B119" s="206"/>
      <c r="C119" s="206"/>
      <c r="D119" s="205">
        <v>0</v>
      </c>
      <c r="E119" s="206"/>
      <c r="F119" s="206"/>
      <c r="G119" s="206">
        <v>0</v>
      </c>
    </row>
    <row r="120" spans="1:7">
      <c r="A120" s="84" t="s">
        <v>321</v>
      </c>
      <c r="B120" s="206"/>
      <c r="C120" s="206"/>
      <c r="D120" s="205">
        <v>0</v>
      </c>
      <c r="E120" s="206"/>
      <c r="F120" s="206"/>
      <c r="G120" s="206">
        <v>0</v>
      </c>
    </row>
    <row r="121" spans="1:7">
      <c r="A121" s="84" t="s">
        <v>322</v>
      </c>
      <c r="B121" s="206"/>
      <c r="C121" s="206"/>
      <c r="D121" s="205">
        <v>0</v>
      </c>
      <c r="E121" s="206"/>
      <c r="F121" s="206"/>
      <c r="G121" s="206">
        <v>0</v>
      </c>
    </row>
    <row r="122" spans="1:7">
      <c r="A122" s="84" t="s">
        <v>323</v>
      </c>
      <c r="B122" s="206"/>
      <c r="C122" s="206"/>
      <c r="D122" s="205">
        <v>0</v>
      </c>
      <c r="E122" s="206"/>
      <c r="F122" s="206"/>
      <c r="G122" s="206">
        <v>0</v>
      </c>
    </row>
    <row r="123" spans="1:7">
      <c r="A123" s="83" t="s">
        <v>324</v>
      </c>
      <c r="B123" s="80">
        <f>SUM(B124:B132)</f>
        <v>0</v>
      </c>
      <c r="C123" s="80">
        <f t="shared" ref="C123:G123" si="15">SUM(C124:C132)</f>
        <v>0</v>
      </c>
      <c r="D123" s="80">
        <f t="shared" si="15"/>
        <v>0</v>
      </c>
      <c r="E123" s="80">
        <f t="shared" si="15"/>
        <v>0</v>
      </c>
      <c r="F123" s="80">
        <f t="shared" si="15"/>
        <v>0</v>
      </c>
      <c r="G123" s="80">
        <f t="shared" si="15"/>
        <v>0</v>
      </c>
    </row>
    <row r="124" spans="1:7">
      <c r="A124" s="84" t="s">
        <v>325</v>
      </c>
      <c r="B124" s="208"/>
      <c r="C124" s="208"/>
      <c r="D124" s="207">
        <v>0</v>
      </c>
      <c r="E124" s="208"/>
      <c r="F124" s="208"/>
      <c r="G124" s="208">
        <v>0</v>
      </c>
    </row>
    <row r="125" spans="1:7">
      <c r="A125" s="84" t="s">
        <v>326</v>
      </c>
      <c r="B125" s="208"/>
      <c r="C125" s="208"/>
      <c r="D125" s="207">
        <v>0</v>
      </c>
      <c r="E125" s="208"/>
      <c r="F125" s="208"/>
      <c r="G125" s="208">
        <v>0</v>
      </c>
    </row>
    <row r="126" spans="1:7">
      <c r="A126" s="84" t="s">
        <v>327</v>
      </c>
      <c r="B126" s="208"/>
      <c r="C126" s="208"/>
      <c r="D126" s="207">
        <v>0</v>
      </c>
      <c r="E126" s="208"/>
      <c r="F126" s="208"/>
      <c r="G126" s="208">
        <v>0</v>
      </c>
    </row>
    <row r="127" spans="1:7">
      <c r="A127" s="84" t="s">
        <v>328</v>
      </c>
      <c r="B127" s="208"/>
      <c r="C127" s="208"/>
      <c r="D127" s="207">
        <v>0</v>
      </c>
      <c r="E127" s="208"/>
      <c r="F127" s="208"/>
      <c r="G127" s="208">
        <v>0</v>
      </c>
    </row>
    <row r="128" spans="1:7">
      <c r="A128" s="84" t="s">
        <v>329</v>
      </c>
      <c r="B128" s="208"/>
      <c r="C128" s="208"/>
      <c r="D128" s="207">
        <v>0</v>
      </c>
      <c r="E128" s="208"/>
      <c r="F128" s="208"/>
      <c r="G128" s="208">
        <v>0</v>
      </c>
    </row>
    <row r="129" spans="1:7">
      <c r="A129" s="84" t="s">
        <v>330</v>
      </c>
      <c r="B129" s="208"/>
      <c r="C129" s="208"/>
      <c r="D129" s="207">
        <v>0</v>
      </c>
      <c r="E129" s="208"/>
      <c r="F129" s="208"/>
      <c r="G129" s="208">
        <v>0</v>
      </c>
    </row>
    <row r="130" spans="1:7">
      <c r="A130" s="84" t="s">
        <v>331</v>
      </c>
      <c r="B130" s="208"/>
      <c r="C130" s="208"/>
      <c r="D130" s="207">
        <v>0</v>
      </c>
      <c r="E130" s="208"/>
      <c r="F130" s="208"/>
      <c r="G130" s="208">
        <v>0</v>
      </c>
    </row>
    <row r="131" spans="1:7">
      <c r="A131" s="84" t="s">
        <v>332</v>
      </c>
      <c r="B131" s="208"/>
      <c r="C131" s="208"/>
      <c r="D131" s="207">
        <v>0</v>
      </c>
      <c r="E131" s="208"/>
      <c r="F131" s="208"/>
      <c r="G131" s="208">
        <v>0</v>
      </c>
    </row>
    <row r="132" spans="1:7">
      <c r="A132" s="84" t="s">
        <v>333</v>
      </c>
      <c r="B132" s="208"/>
      <c r="C132" s="208"/>
      <c r="D132" s="207">
        <v>0</v>
      </c>
      <c r="E132" s="208"/>
      <c r="F132" s="208"/>
      <c r="G132" s="208">
        <v>0</v>
      </c>
    </row>
    <row r="133" spans="1:7">
      <c r="A133" s="83" t="s">
        <v>334</v>
      </c>
      <c r="B133" s="80">
        <f>SUM(B134:B136)</f>
        <v>0</v>
      </c>
      <c r="C133" s="80">
        <f t="shared" ref="C133:G133" si="16">SUM(C134:C136)</f>
        <v>0</v>
      </c>
      <c r="D133" s="80">
        <f t="shared" si="16"/>
        <v>0</v>
      </c>
      <c r="E133" s="80">
        <f t="shared" si="16"/>
        <v>0</v>
      </c>
      <c r="F133" s="80">
        <f t="shared" si="16"/>
        <v>0</v>
      </c>
      <c r="G133" s="80">
        <f t="shared" si="16"/>
        <v>0</v>
      </c>
    </row>
    <row r="134" spans="1:7">
      <c r="A134" s="84" t="s">
        <v>335</v>
      </c>
      <c r="B134" s="210"/>
      <c r="C134" s="210"/>
      <c r="D134" s="209">
        <v>0</v>
      </c>
      <c r="E134" s="210"/>
      <c r="F134" s="210"/>
      <c r="G134" s="210">
        <v>0</v>
      </c>
    </row>
    <row r="135" spans="1:7">
      <c r="A135" s="84" t="s">
        <v>336</v>
      </c>
      <c r="B135" s="210"/>
      <c r="C135" s="210"/>
      <c r="D135" s="209">
        <v>0</v>
      </c>
      <c r="E135" s="210"/>
      <c r="F135" s="210"/>
      <c r="G135" s="210">
        <v>0</v>
      </c>
    </row>
    <row r="136" spans="1:7">
      <c r="A136" s="84" t="s">
        <v>337</v>
      </c>
      <c r="B136" s="210"/>
      <c r="C136" s="210"/>
      <c r="D136" s="209">
        <v>0</v>
      </c>
      <c r="E136" s="210"/>
      <c r="F136" s="210"/>
      <c r="G136" s="210">
        <v>0</v>
      </c>
    </row>
    <row r="137" spans="1:7">
      <c r="A137" s="83" t="s">
        <v>338</v>
      </c>
      <c r="B137" s="80">
        <f>SUM(B138:B142,B144:B145)</f>
        <v>0</v>
      </c>
      <c r="C137" s="80">
        <f t="shared" ref="C137:G137" si="17">SUM(C138:C142,C144:C145)</f>
        <v>0</v>
      </c>
      <c r="D137" s="80">
        <f t="shared" si="17"/>
        <v>0</v>
      </c>
      <c r="E137" s="80">
        <f t="shared" si="17"/>
        <v>0</v>
      </c>
      <c r="F137" s="80">
        <f t="shared" si="17"/>
        <v>0</v>
      </c>
      <c r="G137" s="80">
        <f t="shared" si="17"/>
        <v>0</v>
      </c>
    </row>
    <row r="138" spans="1:7">
      <c r="A138" s="84" t="s">
        <v>339</v>
      </c>
      <c r="B138" s="212"/>
      <c r="C138" s="212"/>
      <c r="D138" s="211">
        <v>0</v>
      </c>
      <c r="E138" s="212"/>
      <c r="F138" s="212"/>
      <c r="G138" s="212">
        <v>0</v>
      </c>
    </row>
    <row r="139" spans="1:7">
      <c r="A139" s="84" t="s">
        <v>340</v>
      </c>
      <c r="B139" s="212"/>
      <c r="C139" s="212"/>
      <c r="D139" s="211">
        <v>0</v>
      </c>
      <c r="E139" s="212"/>
      <c r="F139" s="212"/>
      <c r="G139" s="212">
        <v>0</v>
      </c>
    </row>
    <row r="140" spans="1:7">
      <c r="A140" s="84" t="s">
        <v>341</v>
      </c>
      <c r="B140" s="212"/>
      <c r="C140" s="212"/>
      <c r="D140" s="211">
        <v>0</v>
      </c>
      <c r="E140" s="212"/>
      <c r="F140" s="212"/>
      <c r="G140" s="212">
        <v>0</v>
      </c>
    </row>
    <row r="141" spans="1:7">
      <c r="A141" s="84" t="s">
        <v>342</v>
      </c>
      <c r="B141" s="212"/>
      <c r="C141" s="212"/>
      <c r="D141" s="211">
        <v>0</v>
      </c>
      <c r="E141" s="212"/>
      <c r="F141" s="212"/>
      <c r="G141" s="212">
        <v>0</v>
      </c>
    </row>
    <row r="142" spans="1:7">
      <c r="A142" s="84" t="s">
        <v>343</v>
      </c>
      <c r="B142" s="212"/>
      <c r="C142" s="212"/>
      <c r="D142" s="211">
        <v>0</v>
      </c>
      <c r="E142" s="212"/>
      <c r="F142" s="212"/>
      <c r="G142" s="212">
        <v>0</v>
      </c>
    </row>
    <row r="143" spans="1:7">
      <c r="A143" s="84" t="s">
        <v>3301</v>
      </c>
      <c r="B143" s="212"/>
      <c r="C143" s="212"/>
      <c r="D143" s="211">
        <v>0</v>
      </c>
      <c r="E143" s="212"/>
      <c r="F143" s="212"/>
      <c r="G143" s="212">
        <v>0</v>
      </c>
    </row>
    <row r="144" spans="1:7">
      <c r="A144" s="84" t="s">
        <v>345</v>
      </c>
      <c r="B144" s="212"/>
      <c r="C144" s="212"/>
      <c r="D144" s="211">
        <v>0</v>
      </c>
      <c r="E144" s="212"/>
      <c r="F144" s="212"/>
      <c r="G144" s="212">
        <v>0</v>
      </c>
    </row>
    <row r="145" spans="1:7">
      <c r="A145" s="84" t="s">
        <v>346</v>
      </c>
      <c r="B145" s="212"/>
      <c r="C145" s="212"/>
      <c r="D145" s="211">
        <v>0</v>
      </c>
      <c r="E145" s="212"/>
      <c r="F145" s="212"/>
      <c r="G145" s="212">
        <v>0</v>
      </c>
    </row>
    <row r="146" spans="1:7">
      <c r="A146" s="83" t="s">
        <v>347</v>
      </c>
      <c r="B146" s="80">
        <f>SUM(B147:B149)</f>
        <v>0</v>
      </c>
      <c r="C146" s="80">
        <f t="shared" ref="C146:G146" si="18">SUM(C147:C149)</f>
        <v>0</v>
      </c>
      <c r="D146" s="80">
        <f t="shared" si="18"/>
        <v>0</v>
      </c>
      <c r="E146" s="80">
        <f t="shared" si="18"/>
        <v>0</v>
      </c>
      <c r="F146" s="80">
        <f t="shared" si="18"/>
        <v>0</v>
      </c>
      <c r="G146" s="80">
        <f t="shared" si="18"/>
        <v>0</v>
      </c>
    </row>
    <row r="147" spans="1:7">
      <c r="A147" s="84" t="s">
        <v>348</v>
      </c>
      <c r="B147" s="214"/>
      <c r="C147" s="214"/>
      <c r="D147" s="213">
        <v>0</v>
      </c>
      <c r="E147" s="214"/>
      <c r="F147" s="214"/>
      <c r="G147" s="214">
        <v>0</v>
      </c>
    </row>
    <row r="148" spans="1:7">
      <c r="A148" s="84" t="s">
        <v>349</v>
      </c>
      <c r="B148" s="214"/>
      <c r="C148" s="214"/>
      <c r="D148" s="213">
        <v>0</v>
      </c>
      <c r="E148" s="214"/>
      <c r="F148" s="214"/>
      <c r="G148" s="214">
        <v>0</v>
      </c>
    </row>
    <row r="149" spans="1:7">
      <c r="A149" s="84" t="s">
        <v>350</v>
      </c>
      <c r="B149" s="214"/>
      <c r="C149" s="214"/>
      <c r="D149" s="213">
        <v>0</v>
      </c>
      <c r="E149" s="214"/>
      <c r="F149" s="214"/>
      <c r="G149" s="214">
        <v>0</v>
      </c>
    </row>
    <row r="150" spans="1:7">
      <c r="A150" s="83" t="s">
        <v>351</v>
      </c>
      <c r="B150" s="80">
        <f>SUM(B151:B157)</f>
        <v>0</v>
      </c>
      <c r="C150" s="80">
        <f t="shared" ref="C150:G150" si="19">SUM(C151:C157)</f>
        <v>0</v>
      </c>
      <c r="D150" s="80">
        <f t="shared" si="19"/>
        <v>0</v>
      </c>
      <c r="E150" s="80">
        <f t="shared" si="19"/>
        <v>0</v>
      </c>
      <c r="F150" s="80">
        <f t="shared" si="19"/>
        <v>0</v>
      </c>
      <c r="G150" s="80">
        <f t="shared" si="19"/>
        <v>0</v>
      </c>
    </row>
    <row r="151" spans="1:7">
      <c r="A151" s="84" t="s">
        <v>352</v>
      </c>
      <c r="B151" s="216"/>
      <c r="C151" s="216"/>
      <c r="D151" s="215">
        <v>0</v>
      </c>
      <c r="E151" s="216"/>
      <c r="F151" s="216"/>
      <c r="G151" s="216">
        <v>0</v>
      </c>
    </row>
    <row r="152" spans="1:7">
      <c r="A152" s="84" t="s">
        <v>353</v>
      </c>
      <c r="B152" s="216"/>
      <c r="C152" s="216"/>
      <c r="D152" s="215">
        <v>0</v>
      </c>
      <c r="E152" s="216"/>
      <c r="F152" s="216"/>
      <c r="G152" s="216">
        <v>0</v>
      </c>
    </row>
    <row r="153" spans="1:7">
      <c r="A153" s="84" t="s">
        <v>354</v>
      </c>
      <c r="B153" s="216"/>
      <c r="C153" s="216"/>
      <c r="D153" s="215">
        <v>0</v>
      </c>
      <c r="E153" s="216"/>
      <c r="F153" s="216"/>
      <c r="G153" s="216">
        <v>0</v>
      </c>
    </row>
    <row r="154" spans="1:7">
      <c r="A154" s="42" t="s">
        <v>355</v>
      </c>
      <c r="B154" s="216"/>
      <c r="C154" s="216"/>
      <c r="D154" s="215">
        <v>0</v>
      </c>
      <c r="E154" s="216"/>
      <c r="F154" s="216"/>
      <c r="G154" s="216">
        <v>0</v>
      </c>
    </row>
    <row r="155" spans="1:7">
      <c r="A155" s="84" t="s">
        <v>356</v>
      </c>
      <c r="B155" s="216"/>
      <c r="C155" s="216"/>
      <c r="D155" s="215">
        <v>0</v>
      </c>
      <c r="E155" s="216"/>
      <c r="F155" s="216"/>
      <c r="G155" s="216">
        <v>0</v>
      </c>
    </row>
    <row r="156" spans="1:7">
      <c r="A156" s="84" t="s">
        <v>357</v>
      </c>
      <c r="B156" s="216"/>
      <c r="C156" s="216"/>
      <c r="D156" s="215">
        <v>0</v>
      </c>
      <c r="E156" s="216"/>
      <c r="F156" s="216"/>
      <c r="G156" s="216">
        <v>0</v>
      </c>
    </row>
    <row r="157" spans="1:7">
      <c r="A157" s="84" t="s">
        <v>358</v>
      </c>
      <c r="B157" s="216"/>
      <c r="C157" s="216"/>
      <c r="D157" s="215">
        <v>0</v>
      </c>
      <c r="E157" s="216"/>
      <c r="F157" s="216"/>
      <c r="G157" s="216">
        <v>0</v>
      </c>
    </row>
    <row r="158" spans="1:7">
      <c r="A158" s="43"/>
      <c r="B158" s="81"/>
      <c r="C158" s="81"/>
      <c r="D158" s="81"/>
      <c r="E158" s="81"/>
      <c r="F158" s="81"/>
      <c r="G158" s="81"/>
    </row>
    <row r="159" spans="1:7">
      <c r="A159" s="44" t="s">
        <v>360</v>
      </c>
      <c r="B159" s="79">
        <f>B9+B84</f>
        <v>2675455</v>
      </c>
      <c r="C159" s="79">
        <f t="shared" ref="C159:G159" si="20">C9+C84</f>
        <v>73436.479999999996</v>
      </c>
      <c r="D159" s="79">
        <f t="shared" si="20"/>
        <v>2748891.48</v>
      </c>
      <c r="E159" s="79">
        <f t="shared" si="20"/>
        <v>1977730.66</v>
      </c>
      <c r="F159" s="79">
        <f t="shared" si="20"/>
        <v>1950679.06</v>
      </c>
      <c r="G159" s="79">
        <f t="shared" si="20"/>
        <v>771160.81999999983</v>
      </c>
    </row>
    <row r="160" spans="1:7">
      <c r="A160" s="65"/>
      <c r="B160" s="6"/>
      <c r="C160" s="6"/>
      <c r="D160" s="6"/>
      <c r="E160" s="6"/>
      <c r="F160" s="6"/>
      <c r="G160" s="6"/>
    </row>
    <row r="161" spans="1:1" hidden="1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2675455</v>
      </c>
      <c r="Q2" s="18">
        <f>'Formato 6 a)'!C9</f>
        <v>73436.479999999996</v>
      </c>
      <c r="R2" s="18">
        <f>'Formato 6 a)'!D9</f>
        <v>2748891.48</v>
      </c>
      <c r="S2" s="18">
        <f>'Formato 6 a)'!E9</f>
        <v>1977730.66</v>
      </c>
      <c r="T2" s="18">
        <f>'Formato 6 a)'!F9</f>
        <v>1950679.06</v>
      </c>
      <c r="U2" s="18">
        <f>'Formato 6 a)'!G9</f>
        <v>771160.81999999983</v>
      </c>
    </row>
    <row r="3" spans="1: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1895786.4</v>
      </c>
      <c r="Q3" s="18">
        <f>'Formato 6 a)'!C10</f>
        <v>-2000</v>
      </c>
      <c r="R3" s="18">
        <f>'Formato 6 a)'!D10</f>
        <v>1893786.4</v>
      </c>
      <c r="S3" s="18">
        <f>'Formato 6 a)'!E10</f>
        <v>1342826.44</v>
      </c>
      <c r="T3" s="18">
        <f>'Formato 6 a)'!F10</f>
        <v>1341026.44</v>
      </c>
      <c r="U3" s="18">
        <f>'Formato 6 a)'!G10</f>
        <v>550959.96</v>
      </c>
      <c r="V3" s="18"/>
    </row>
    <row r="4" spans="1: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925776</v>
      </c>
      <c r="Q4" s="18">
        <f>'Formato 6 a)'!C11</f>
        <v>0</v>
      </c>
      <c r="R4" s="18">
        <f>'Formato 6 a)'!D11</f>
        <v>925776</v>
      </c>
      <c r="S4" s="18">
        <f>'Formato 6 a)'!E11</f>
        <v>694332</v>
      </c>
      <c r="T4" s="18">
        <f>'Formato 6 a)'!F11</f>
        <v>694332</v>
      </c>
      <c r="U4" s="18">
        <f>'Formato 6 a)'!G11</f>
        <v>231444</v>
      </c>
      <c r="V4" s="18"/>
    </row>
    <row r="5" spans="1: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342386.4</v>
      </c>
      <c r="Q5" s="18">
        <f>'Formato 6 a)'!C12</f>
        <v>0</v>
      </c>
      <c r="R5" s="18">
        <f>'Formato 6 a)'!D12</f>
        <v>342386.4</v>
      </c>
      <c r="S5" s="18">
        <f>'Formato 6 a)'!E12</f>
        <v>239650.05</v>
      </c>
      <c r="T5" s="18">
        <f>'Formato 6 a)'!F12</f>
        <v>237850.05</v>
      </c>
      <c r="U5" s="18">
        <f>'Formato 6 a)'!G12</f>
        <v>102736.35000000003</v>
      </c>
      <c r="V5" s="18"/>
    </row>
    <row r="6" spans="1: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196400</v>
      </c>
      <c r="Q6" s="18">
        <f>'Formato 6 a)'!C13</f>
        <v>0</v>
      </c>
      <c r="R6" s="18">
        <f>'Formato 6 a)'!D13</f>
        <v>196400</v>
      </c>
      <c r="S6" s="18">
        <f>'Formato 6 a)'!E13</f>
        <v>72002.740000000005</v>
      </c>
      <c r="T6" s="18">
        <f>'Formato 6 a)'!F13</f>
        <v>72002.740000000005</v>
      </c>
      <c r="U6" s="18">
        <f>'Formato 6 a)'!G13</f>
        <v>124397.26</v>
      </c>
      <c r="V6" s="18"/>
    </row>
    <row r="7" spans="1: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352600</v>
      </c>
      <c r="Q8" s="18">
        <f>'Formato 6 a)'!C15</f>
        <v>-2000</v>
      </c>
      <c r="R8" s="18">
        <f>'Formato 6 a)'!D15</f>
        <v>350600</v>
      </c>
      <c r="S8" s="18">
        <f>'Formato 6 a)'!E15</f>
        <v>278237.65000000002</v>
      </c>
      <c r="T8" s="18">
        <f>'Formato 6 a)'!F15</f>
        <v>278237.65000000002</v>
      </c>
      <c r="U8" s="18">
        <f>'Formato 6 a)'!G15</f>
        <v>72362.349999999977</v>
      </c>
    </row>
    <row r="9" spans="1: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78624</v>
      </c>
      <c r="Q10" s="18">
        <f>'Formato 6 a)'!C17</f>
        <v>0</v>
      </c>
      <c r="R10" s="18">
        <f>'Formato 6 a)'!D17</f>
        <v>78624</v>
      </c>
      <c r="S10" s="18">
        <f>'Formato 6 a)'!E17</f>
        <v>58604</v>
      </c>
      <c r="T10" s="18">
        <f>'Formato 6 a)'!F17</f>
        <v>58604</v>
      </c>
      <c r="U10" s="18">
        <f>'Formato 6 a)'!G17</f>
        <v>20020</v>
      </c>
    </row>
    <row r="11" spans="1: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220000</v>
      </c>
      <c r="Q11" s="18">
        <f>'Formato 6 a)'!C18</f>
        <v>9999.9999999999982</v>
      </c>
      <c r="R11" s="18">
        <f>'Formato 6 a)'!D18</f>
        <v>230000</v>
      </c>
      <c r="S11" s="18">
        <f>'Formato 6 a)'!E18</f>
        <v>164045.54</v>
      </c>
      <c r="T11" s="18">
        <f>'Formato 6 a)'!F18</f>
        <v>156881.35</v>
      </c>
      <c r="U11" s="18">
        <f>'Formato 6 a)'!G18</f>
        <v>65954.459999999992</v>
      </c>
    </row>
    <row r="12" spans="1: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45000</v>
      </c>
      <c r="Q12" s="18">
        <f>'Formato 6 a)'!C19</f>
        <v>0</v>
      </c>
      <c r="R12" s="18">
        <f>'Formato 6 a)'!D19</f>
        <v>45000</v>
      </c>
      <c r="S12" s="18">
        <f>'Formato 6 a)'!E19</f>
        <v>31445.02</v>
      </c>
      <c r="T12" s="18">
        <f>'Formato 6 a)'!F19</f>
        <v>29795.02</v>
      </c>
      <c r="U12" s="18">
        <f>'Formato 6 a)'!G19</f>
        <v>13554.98</v>
      </c>
    </row>
    <row r="13" spans="1: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70000</v>
      </c>
      <c r="Q13" s="18">
        <f>'Formato 6 a)'!C20</f>
        <v>0</v>
      </c>
      <c r="R13" s="18">
        <f>'Formato 6 a)'!D20</f>
        <v>70000</v>
      </c>
      <c r="S13" s="18">
        <f>'Formato 6 a)'!E20</f>
        <v>54939.17</v>
      </c>
      <c r="T13" s="18">
        <f>'Formato 6 a)'!F20</f>
        <v>54293.17</v>
      </c>
      <c r="U13" s="18">
        <f>'Formato 6 a)'!G20</f>
        <v>15060.830000000002</v>
      </c>
    </row>
    <row r="14" spans="1: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15000</v>
      </c>
      <c r="Q16" s="18">
        <f>'Formato 6 a)'!C23</f>
        <v>0</v>
      </c>
      <c r="R16" s="18">
        <f>'Formato 6 a)'!D23</f>
        <v>15000</v>
      </c>
      <c r="S16" s="18">
        <f>'Formato 6 a)'!E23</f>
        <v>4755</v>
      </c>
      <c r="T16" s="18">
        <f>'Formato 6 a)'!F23</f>
        <v>4755</v>
      </c>
      <c r="U16" s="18">
        <f>'Formato 6 a)'!G23</f>
        <v>10245</v>
      </c>
    </row>
    <row r="17" spans="1:21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45000</v>
      </c>
      <c r="Q17" s="18">
        <f>'Formato 6 a)'!C24</f>
        <v>16404.599999999999</v>
      </c>
      <c r="R17" s="18">
        <f>'Formato 6 a)'!D24</f>
        <v>61404.6</v>
      </c>
      <c r="S17" s="18">
        <f>'Formato 6 a)'!E24</f>
        <v>42311.95</v>
      </c>
      <c r="T17" s="18">
        <f>'Formato 6 a)'!F24</f>
        <v>37443.760000000002</v>
      </c>
      <c r="U17" s="18">
        <f>'Formato 6 a)'!G24</f>
        <v>19092.650000000001</v>
      </c>
    </row>
    <row r="18" spans="1:21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35000</v>
      </c>
      <c r="Q18" s="18">
        <f>'Formato 6 a)'!C25</f>
        <v>-6404.6</v>
      </c>
      <c r="R18" s="18">
        <f>'Formato 6 a)'!D25</f>
        <v>28595.4</v>
      </c>
      <c r="S18" s="18">
        <f>'Formato 6 a)'!E25</f>
        <v>28595.4</v>
      </c>
      <c r="T18" s="18">
        <f>'Formato 6 a)'!F25</f>
        <v>28595.4</v>
      </c>
      <c r="U18" s="18">
        <f>'Formato 6 a)'!G25</f>
        <v>0</v>
      </c>
    </row>
    <row r="19" spans="1:21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10000</v>
      </c>
      <c r="Q20" s="18">
        <f>'Formato 6 a)'!C27</f>
        <v>0</v>
      </c>
      <c r="R20" s="18">
        <f>'Formato 6 a)'!D27</f>
        <v>10000</v>
      </c>
      <c r="S20" s="18">
        <f>'Formato 6 a)'!E27</f>
        <v>1999</v>
      </c>
      <c r="T20" s="18">
        <f>'Formato 6 a)'!F27</f>
        <v>1999</v>
      </c>
      <c r="U20" s="18">
        <f>'Formato 6 a)'!G27</f>
        <v>8001</v>
      </c>
    </row>
    <row r="21" spans="1:21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559668.6</v>
      </c>
      <c r="Q21" s="18">
        <f>'Formato 6 a)'!C28</f>
        <v>65436.479999999996</v>
      </c>
      <c r="R21" s="18">
        <f>'Formato 6 a)'!D28</f>
        <v>625105.07999999996</v>
      </c>
      <c r="S21" s="18">
        <f>'Formato 6 a)'!E28</f>
        <v>470858.68</v>
      </c>
      <c r="T21" s="18">
        <f>'Formato 6 a)'!F28</f>
        <v>452771.27</v>
      </c>
      <c r="U21" s="18">
        <f>'Formato 6 a)'!G28</f>
        <v>154246.39999999997</v>
      </c>
    </row>
    <row r="22" spans="1:21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74744</v>
      </c>
      <c r="Q22" s="18">
        <f>'Formato 6 a)'!C29</f>
        <v>-19744</v>
      </c>
      <c r="R22" s="18">
        <f>'Formato 6 a)'!D29</f>
        <v>55000</v>
      </c>
      <c r="S22" s="18">
        <f>'Formato 6 a)'!E29</f>
        <v>30707</v>
      </c>
      <c r="T22" s="18">
        <f>'Formato 6 a)'!F29</f>
        <v>25787</v>
      </c>
      <c r="U22" s="18">
        <f>'Formato 6 a)'!G29</f>
        <v>24293</v>
      </c>
    </row>
    <row r="23" spans="1:21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0</v>
      </c>
      <c r="Q23" s="18">
        <f>'Formato 6 a)'!C30</f>
        <v>0</v>
      </c>
      <c r="R23" s="18">
        <f>'Formato 6 a)'!D30</f>
        <v>0</v>
      </c>
      <c r="S23" s="18">
        <f>'Formato 6 a)'!E30</f>
        <v>0</v>
      </c>
      <c r="T23" s="18">
        <f>'Formato 6 a)'!F30</f>
        <v>0</v>
      </c>
      <c r="U23" s="18">
        <f>'Formato 6 a)'!G30</f>
        <v>0</v>
      </c>
    </row>
    <row r="24" spans="1:21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0</v>
      </c>
      <c r="Q24" s="18">
        <f>'Formato 6 a)'!C31</f>
        <v>0</v>
      </c>
      <c r="R24" s="18">
        <f>'Formato 6 a)'!D31</f>
        <v>0</v>
      </c>
      <c r="S24" s="18">
        <f>'Formato 6 a)'!E31</f>
        <v>0</v>
      </c>
      <c r="T24" s="18">
        <f>'Formato 6 a)'!F31</f>
        <v>0</v>
      </c>
      <c r="U24" s="18">
        <f>'Formato 6 a)'!G31</f>
        <v>0</v>
      </c>
    </row>
    <row r="25" spans="1:21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23000</v>
      </c>
      <c r="Q25" s="18">
        <f>'Formato 6 a)'!C32</f>
        <v>2000</v>
      </c>
      <c r="R25" s="18">
        <f>'Formato 6 a)'!D32</f>
        <v>25000</v>
      </c>
      <c r="S25" s="18">
        <f>'Formato 6 a)'!E32</f>
        <v>14458.63</v>
      </c>
      <c r="T25" s="18">
        <f>'Formato 6 a)'!F32</f>
        <v>14458.63</v>
      </c>
      <c r="U25" s="18">
        <f>'Formato 6 a)'!G32</f>
        <v>10541.37</v>
      </c>
    </row>
    <row r="26" spans="1:21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60000</v>
      </c>
      <c r="Q26" s="18">
        <f>'Formato 6 a)'!C33</f>
        <v>0</v>
      </c>
      <c r="R26" s="18">
        <f>'Formato 6 a)'!D33</f>
        <v>60000</v>
      </c>
      <c r="S26" s="18">
        <f>'Formato 6 a)'!E33</f>
        <v>27039.55</v>
      </c>
      <c r="T26" s="18">
        <f>'Formato 6 a)'!F33</f>
        <v>24939.54</v>
      </c>
      <c r="U26" s="18">
        <f>'Formato 6 a)'!G33</f>
        <v>32960.449999999997</v>
      </c>
    </row>
    <row r="27" spans="1:21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10000</v>
      </c>
      <c r="Q27" s="18">
        <f>'Formato 6 a)'!C34</f>
        <v>0</v>
      </c>
      <c r="R27" s="18">
        <f>'Formato 6 a)'!D34</f>
        <v>10000</v>
      </c>
      <c r="S27" s="18">
        <f>'Formato 6 a)'!E34</f>
        <v>6017.4</v>
      </c>
      <c r="T27" s="18">
        <f>'Formato 6 a)'!F34</f>
        <v>17.399999999999999</v>
      </c>
      <c r="U27" s="18">
        <f>'Formato 6 a)'!G34</f>
        <v>3982.6000000000004</v>
      </c>
    </row>
    <row r="28" spans="1:21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10000</v>
      </c>
      <c r="Q28" s="18">
        <f>'Formato 6 a)'!C35</f>
        <v>0</v>
      </c>
      <c r="R28" s="18">
        <f>'Formato 6 a)'!D35</f>
        <v>10000</v>
      </c>
      <c r="S28" s="18">
        <f>'Formato 6 a)'!E35</f>
        <v>8121.71</v>
      </c>
      <c r="T28" s="18">
        <f>'Formato 6 a)'!F35</f>
        <v>8121.71</v>
      </c>
      <c r="U28" s="18">
        <f>'Formato 6 a)'!G35</f>
        <v>1878.29</v>
      </c>
    </row>
    <row r="29" spans="1:21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356924.6</v>
      </c>
      <c r="Q29" s="18">
        <f>'Formato 6 a)'!C36</f>
        <v>83180.479999999996</v>
      </c>
      <c r="R29" s="18">
        <f>'Formato 6 a)'!D36</f>
        <v>440105.07999999996</v>
      </c>
      <c r="S29" s="18">
        <f>'Formato 6 a)'!E36</f>
        <v>364250.39</v>
      </c>
      <c r="T29" s="18">
        <f>'Formato 6 a)'!F36</f>
        <v>361042.99</v>
      </c>
      <c r="U29" s="18">
        <f>'Formato 6 a)'!G36</f>
        <v>75854.689999999944</v>
      </c>
    </row>
    <row r="30" spans="1:21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25000</v>
      </c>
      <c r="Q30" s="18">
        <f>'Formato 6 a)'!C37</f>
        <v>0</v>
      </c>
      <c r="R30" s="18">
        <f>'Formato 6 a)'!D37</f>
        <v>25000</v>
      </c>
      <c r="S30" s="18">
        <f>'Formato 6 a)'!E37</f>
        <v>20264</v>
      </c>
      <c r="T30" s="18">
        <f>'Formato 6 a)'!F37</f>
        <v>18404</v>
      </c>
      <c r="U30" s="18">
        <f>'Formato 6 a)'!G37</f>
        <v>4736</v>
      </c>
    </row>
    <row r="31" spans="1:21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0</v>
      </c>
      <c r="T41" s="18">
        <f>'Formato 6 a)'!F48</f>
        <v>0</v>
      </c>
      <c r="U41" s="18">
        <f>'Formato 6 a)'!G48</f>
        <v>0</v>
      </c>
    </row>
    <row r="42" spans="1:21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2675455</v>
      </c>
      <c r="Q150">
        <f>'Formato 6 a)'!C159</f>
        <v>73436.479999999996</v>
      </c>
      <c r="R150">
        <f>'Formato 6 a)'!D159</f>
        <v>2748891.48</v>
      </c>
      <c r="S150">
        <f>'Formato 6 a)'!E159</f>
        <v>1977730.66</v>
      </c>
      <c r="T150">
        <f>'Formato 6 a)'!F159</f>
        <v>1950679.06</v>
      </c>
      <c r="U150">
        <f>'Formato 6 a)'!G159</f>
        <v>771160.81999999983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sqref="A1:G1"/>
    </sheetView>
  </sheetViews>
  <sheetFormatPr baseColWidth="10" defaultColWidth="0" defaultRowHeight="15" zeroHeight="1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>
      <c r="A1" s="268" t="s">
        <v>3290</v>
      </c>
      <c r="B1" s="268"/>
      <c r="C1" s="268"/>
      <c r="D1" s="268"/>
      <c r="E1" s="268"/>
      <c r="F1" s="268"/>
      <c r="G1" s="268"/>
    </row>
    <row r="2" spans="1:7">
      <c r="A2" s="249" t="str">
        <f>ENTE_PUBLICO_A</f>
        <v>CASA DE LA CULTURA DEL MUNICIPIO DE VALLE DE SANTIAGO, GTO., Gobierno del Estado de Guanajuato (a)</v>
      </c>
      <c r="B2" s="250"/>
      <c r="C2" s="250"/>
      <c r="D2" s="250"/>
      <c r="E2" s="250"/>
      <c r="F2" s="250"/>
      <c r="G2" s="251"/>
    </row>
    <row r="3" spans="1:7">
      <c r="A3" s="252" t="s">
        <v>277</v>
      </c>
      <c r="B3" s="253"/>
      <c r="C3" s="253"/>
      <c r="D3" s="253"/>
      <c r="E3" s="253"/>
      <c r="F3" s="253"/>
      <c r="G3" s="254"/>
    </row>
    <row r="4" spans="1:7">
      <c r="A4" s="252" t="s">
        <v>431</v>
      </c>
      <c r="B4" s="253"/>
      <c r="C4" s="253"/>
      <c r="D4" s="253"/>
      <c r="E4" s="253"/>
      <c r="F4" s="253"/>
      <c r="G4" s="254"/>
    </row>
    <row r="5" spans="1:7">
      <c r="A5" s="255" t="str">
        <f>TRIMESTRE</f>
        <v>Del 1 de enero al 30 de septiembre de 2018 (b)</v>
      </c>
      <c r="B5" s="256"/>
      <c r="C5" s="256"/>
      <c r="D5" s="256"/>
      <c r="E5" s="256"/>
      <c r="F5" s="256"/>
      <c r="G5" s="257"/>
    </row>
    <row r="6" spans="1:7">
      <c r="A6" s="258" t="s">
        <v>118</v>
      </c>
      <c r="B6" s="259"/>
      <c r="C6" s="259"/>
      <c r="D6" s="259"/>
      <c r="E6" s="259"/>
      <c r="F6" s="259"/>
      <c r="G6" s="260"/>
    </row>
    <row r="7" spans="1:7">
      <c r="A7" s="264" t="s">
        <v>0</v>
      </c>
      <c r="B7" s="266" t="s">
        <v>279</v>
      </c>
      <c r="C7" s="266"/>
      <c r="D7" s="266"/>
      <c r="E7" s="266"/>
      <c r="F7" s="266"/>
      <c r="G7" s="270" t="s">
        <v>280</v>
      </c>
    </row>
    <row r="8" spans="1:7" ht="30">
      <c r="A8" s="265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269"/>
    </row>
    <row r="9" spans="1:7">
      <c r="A9" s="52" t="s">
        <v>440</v>
      </c>
      <c r="B9" s="59">
        <f>SUM(B10:GASTO_NE_FIN_01)</f>
        <v>2675455</v>
      </c>
      <c r="C9" s="59">
        <f>SUM(C10:GASTO_NE_FIN_02)</f>
        <v>73436.479999999996</v>
      </c>
      <c r="D9" s="59">
        <f>SUM(D10:GASTO_NE_FIN_03)</f>
        <v>2748891.48</v>
      </c>
      <c r="E9" s="59">
        <f>SUM(E10:GASTO_NE_FIN_04)</f>
        <v>1977730.66</v>
      </c>
      <c r="F9" s="59">
        <f>SUM(F10:GASTO_NE_FIN_05)</f>
        <v>1950679.06</v>
      </c>
      <c r="G9" s="59">
        <f>SUM(G10:GASTO_NE_FIN_06)</f>
        <v>771160.82000000007</v>
      </c>
    </row>
    <row r="10" spans="1:7" s="24" customFormat="1" ht="14.25" customHeight="1">
      <c r="A10" s="143" t="s">
        <v>432</v>
      </c>
      <c r="B10" s="217">
        <v>2675455</v>
      </c>
      <c r="C10" s="217">
        <v>0</v>
      </c>
      <c r="D10" s="217">
        <v>2675455</v>
      </c>
      <c r="E10" s="217">
        <v>1977730.66</v>
      </c>
      <c r="F10" s="217">
        <v>1950679.06</v>
      </c>
      <c r="G10" s="217">
        <v>697724.34000000008</v>
      </c>
    </row>
    <row r="11" spans="1:7" s="24" customFormat="1" ht="14.25" customHeight="1">
      <c r="A11" s="143" t="s">
        <v>433</v>
      </c>
      <c r="B11" s="217">
        <v>0</v>
      </c>
      <c r="C11" s="217">
        <v>73436.479999999996</v>
      </c>
      <c r="D11" s="217">
        <v>73436.479999999996</v>
      </c>
      <c r="E11" s="217">
        <v>0</v>
      </c>
      <c r="F11" s="217">
        <v>0</v>
      </c>
      <c r="G11" s="217">
        <v>73436.479999999996</v>
      </c>
    </row>
    <row r="12" spans="1:7" s="24" customFormat="1" ht="14.25" customHeight="1">
      <c r="A12" s="143" t="s">
        <v>434</v>
      </c>
      <c r="B12" s="217"/>
      <c r="C12" s="217"/>
      <c r="D12" s="217">
        <v>0</v>
      </c>
      <c r="E12" s="217"/>
      <c r="F12" s="217"/>
      <c r="G12" s="217">
        <v>0</v>
      </c>
    </row>
    <row r="13" spans="1:7" s="24" customFormat="1" ht="14.25" customHeight="1">
      <c r="A13" s="143" t="s">
        <v>435</v>
      </c>
      <c r="B13" s="217"/>
      <c r="C13" s="217"/>
      <c r="D13" s="217">
        <v>0</v>
      </c>
      <c r="E13" s="217"/>
      <c r="F13" s="217"/>
      <c r="G13" s="217">
        <v>0</v>
      </c>
    </row>
    <row r="14" spans="1:7" s="24" customFormat="1" ht="14.25" customHeight="1">
      <c r="A14" s="143" t="s">
        <v>436</v>
      </c>
      <c r="B14" s="217"/>
      <c r="C14" s="217"/>
      <c r="D14" s="217">
        <v>0</v>
      </c>
      <c r="E14" s="217"/>
      <c r="F14" s="217"/>
      <c r="G14" s="217">
        <v>0</v>
      </c>
    </row>
    <row r="15" spans="1:7" s="24" customFormat="1" ht="14.25" customHeight="1">
      <c r="A15" s="143" t="s">
        <v>437</v>
      </c>
      <c r="B15" s="217"/>
      <c r="C15" s="217"/>
      <c r="D15" s="217">
        <v>0</v>
      </c>
      <c r="E15" s="217"/>
      <c r="F15" s="217"/>
      <c r="G15" s="217">
        <v>0</v>
      </c>
    </row>
    <row r="16" spans="1:7" s="24" customFormat="1" ht="14.25" customHeight="1">
      <c r="A16" s="143" t="s">
        <v>438</v>
      </c>
      <c r="B16" s="217"/>
      <c r="C16" s="217"/>
      <c r="D16" s="217">
        <v>0</v>
      </c>
      <c r="E16" s="217"/>
      <c r="F16" s="217"/>
      <c r="G16" s="217">
        <v>0</v>
      </c>
    </row>
    <row r="17" spans="1:7" s="24" customFormat="1" ht="14.25" customHeight="1">
      <c r="A17" s="143" t="s">
        <v>439</v>
      </c>
      <c r="B17" s="217"/>
      <c r="C17" s="217"/>
      <c r="D17" s="217">
        <v>0</v>
      </c>
      <c r="E17" s="217"/>
      <c r="F17" s="217"/>
      <c r="G17" s="217">
        <v>0</v>
      </c>
    </row>
    <row r="18" spans="1:7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>
      <c r="A20" s="143" t="s">
        <v>432</v>
      </c>
      <c r="B20" s="218"/>
      <c r="C20" s="218"/>
      <c r="D20" s="218">
        <v>0</v>
      </c>
      <c r="E20" s="218"/>
      <c r="F20" s="218"/>
      <c r="G20" s="218">
        <v>0</v>
      </c>
    </row>
    <row r="21" spans="1:7" s="24" customFormat="1">
      <c r="A21" s="143" t="s">
        <v>433</v>
      </c>
      <c r="B21" s="218"/>
      <c r="C21" s="218"/>
      <c r="D21" s="218">
        <v>0</v>
      </c>
      <c r="E21" s="218"/>
      <c r="F21" s="218"/>
      <c r="G21" s="218">
        <v>0</v>
      </c>
    </row>
    <row r="22" spans="1:7" s="24" customFormat="1">
      <c r="A22" s="143" t="s">
        <v>434</v>
      </c>
      <c r="B22" s="218"/>
      <c r="C22" s="218"/>
      <c r="D22" s="218">
        <v>0</v>
      </c>
      <c r="E22" s="218"/>
      <c r="F22" s="218"/>
      <c r="G22" s="218">
        <v>0</v>
      </c>
    </row>
    <row r="23" spans="1:7" s="24" customFormat="1">
      <c r="A23" s="143" t="s">
        <v>435</v>
      </c>
      <c r="B23" s="218"/>
      <c r="C23" s="218"/>
      <c r="D23" s="218">
        <v>0</v>
      </c>
      <c r="E23" s="218"/>
      <c r="F23" s="218"/>
      <c r="G23" s="218">
        <v>0</v>
      </c>
    </row>
    <row r="24" spans="1:7" s="24" customFormat="1">
      <c r="A24" s="143" t="s">
        <v>436</v>
      </c>
      <c r="B24" s="218"/>
      <c r="C24" s="218"/>
      <c r="D24" s="218">
        <v>0</v>
      </c>
      <c r="E24" s="218"/>
      <c r="F24" s="218"/>
      <c r="G24" s="218">
        <v>0</v>
      </c>
    </row>
    <row r="25" spans="1:7" s="24" customFormat="1">
      <c r="A25" s="143" t="s">
        <v>437</v>
      </c>
      <c r="B25" s="218"/>
      <c r="C25" s="218"/>
      <c r="D25" s="218">
        <v>0</v>
      </c>
      <c r="E25" s="218"/>
      <c r="F25" s="218"/>
      <c r="G25" s="218">
        <v>0</v>
      </c>
    </row>
    <row r="26" spans="1:7" s="24" customFormat="1">
      <c r="A26" s="143" t="s">
        <v>438</v>
      </c>
      <c r="B26" s="218"/>
      <c r="C26" s="218"/>
      <c r="D26" s="218">
        <v>0</v>
      </c>
      <c r="E26" s="218"/>
      <c r="F26" s="218"/>
      <c r="G26" s="218">
        <v>0</v>
      </c>
    </row>
    <row r="27" spans="1:7" s="24" customFormat="1">
      <c r="A27" s="143" t="s">
        <v>439</v>
      </c>
      <c r="B27" s="218"/>
      <c r="C27" s="218"/>
      <c r="D27" s="218">
        <v>0</v>
      </c>
      <c r="E27" s="218"/>
      <c r="F27" s="218"/>
      <c r="G27" s="218">
        <v>0</v>
      </c>
    </row>
    <row r="28" spans="1:7">
      <c r="A28" s="76" t="s">
        <v>686</v>
      </c>
      <c r="B28" s="54"/>
      <c r="C28" s="54"/>
      <c r="D28" s="54"/>
      <c r="E28" s="54"/>
      <c r="F28" s="54"/>
      <c r="G28" s="54"/>
    </row>
    <row r="29" spans="1:7">
      <c r="A29" s="55" t="s">
        <v>360</v>
      </c>
      <c r="B29" s="61">
        <f>GASTO_NE_T1+GASTO_E_T1</f>
        <v>2675455</v>
      </c>
      <c r="C29" s="61">
        <f>GASTO_NE_T2+GASTO_E_T2</f>
        <v>73436.479999999996</v>
      </c>
      <c r="D29" s="61">
        <f>GASTO_NE_T3+GASTO_E_T3</f>
        <v>2748891.48</v>
      </c>
      <c r="E29" s="61">
        <f>GASTO_NE_T4+GASTO_E_T4</f>
        <v>1977730.66</v>
      </c>
      <c r="F29" s="61">
        <f>GASTO_NE_T5+GASTO_E_T5</f>
        <v>1950679.06</v>
      </c>
      <c r="G29" s="61">
        <f>GASTO_NE_T6+GASTO_E_T6</f>
        <v>771160.82000000007</v>
      </c>
    </row>
    <row r="30" spans="1:7">
      <c r="A30" s="58"/>
      <c r="B30" s="65"/>
      <c r="C30" s="65"/>
      <c r="D30" s="65"/>
      <c r="E30" s="65"/>
      <c r="F30" s="65"/>
      <c r="G30" s="78"/>
    </row>
    <row r="31" spans="1:7" hidden="1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2675455</v>
      </c>
      <c r="Q2" s="18">
        <f>GASTO_NE_T2</f>
        <v>73436.479999999996</v>
      </c>
      <c r="R2" s="18">
        <f>GASTO_NE_T3</f>
        <v>2748891.48</v>
      </c>
      <c r="S2" s="18">
        <f>GASTO_NE_T4</f>
        <v>1977730.66</v>
      </c>
      <c r="T2" s="18">
        <f>GASTO_NE_T5</f>
        <v>1950679.06</v>
      </c>
      <c r="U2" s="18">
        <f>GASTO_NE_T6</f>
        <v>771160.82000000007</v>
      </c>
    </row>
    <row r="3" spans="1: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2675455</v>
      </c>
      <c r="Q4" s="18">
        <f>TOTAL_E_T2</f>
        <v>73436.479999999996</v>
      </c>
      <c r="R4" s="18">
        <f>TOTAL_E_T3</f>
        <v>2748891.48</v>
      </c>
      <c r="S4" s="18">
        <f>TOTAL_E_T4</f>
        <v>1977730.66</v>
      </c>
      <c r="T4" s="18">
        <f>TOTAL_E_T5</f>
        <v>1950679.06</v>
      </c>
      <c r="U4" s="18">
        <f>TOTAL_E_T6</f>
        <v>771160.82000000007</v>
      </c>
      <c r="V4" s="18"/>
    </row>
    <row r="5" spans="1:25">
      <c r="A5" s="3"/>
      <c r="P5" s="18"/>
      <c r="Q5" s="18"/>
      <c r="R5" s="18"/>
      <c r="S5" s="18"/>
      <c r="T5" s="18"/>
      <c r="U5" s="18"/>
      <c r="V5" s="18"/>
    </row>
    <row r="6" spans="1:25">
      <c r="A6" s="3"/>
      <c r="P6" s="18"/>
      <c r="Q6" s="18"/>
      <c r="R6" s="18"/>
      <c r="S6" s="18"/>
      <c r="T6" s="18"/>
      <c r="U6" s="18"/>
      <c r="V6" s="18"/>
    </row>
    <row r="7" spans="1: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>
      <c r="A8" s="3"/>
      <c r="P8" s="18"/>
      <c r="Q8" s="18"/>
      <c r="R8" s="18"/>
      <c r="S8" s="18"/>
      <c r="T8" s="18"/>
      <c r="U8" s="18"/>
    </row>
    <row r="9" spans="1:25">
      <c r="A9" s="3"/>
      <c r="P9" s="18"/>
      <c r="Q9" s="18"/>
      <c r="R9" s="18"/>
      <c r="S9" s="18"/>
      <c r="T9" s="18"/>
      <c r="U9" s="18"/>
    </row>
    <row r="10" spans="1:25">
      <c r="A10" s="3"/>
      <c r="P10" s="18"/>
      <c r="Q10" s="18"/>
      <c r="R10" s="18"/>
      <c r="S10" s="18"/>
      <c r="T10" s="18"/>
      <c r="U10" s="18"/>
    </row>
    <row r="11" spans="1:25">
      <c r="A11" s="3"/>
      <c r="P11" s="18"/>
      <c r="Q11" s="18"/>
      <c r="R11" s="18"/>
      <c r="S11" s="18"/>
      <c r="T11" s="18"/>
      <c r="U11" s="18"/>
    </row>
    <row r="12" spans="1:25">
      <c r="A12" s="3"/>
      <c r="N12" s="20"/>
      <c r="P12" s="18"/>
      <c r="Q12" s="18"/>
      <c r="R12" s="18"/>
      <c r="S12" s="18"/>
      <c r="T12" s="18"/>
      <c r="U12" s="18"/>
    </row>
    <row r="13" spans="1:25">
      <c r="A13" s="3"/>
      <c r="P13" s="18"/>
      <c r="Q13" s="18"/>
      <c r="R13" s="18"/>
      <c r="S13" s="18"/>
      <c r="T13" s="18"/>
      <c r="U13" s="18"/>
    </row>
    <row r="14" spans="1:25">
      <c r="A14" s="3"/>
      <c r="P14" s="18"/>
      <c r="Q14" s="18"/>
      <c r="R14" s="18"/>
      <c r="S14" s="18"/>
      <c r="T14" s="18"/>
      <c r="U14" s="18"/>
    </row>
    <row r="15" spans="1:25">
      <c r="A15" s="3"/>
      <c r="P15" s="18"/>
      <c r="Q15" s="18"/>
      <c r="R15" s="18"/>
      <c r="S15" s="18"/>
      <c r="T15" s="18"/>
      <c r="U15" s="18"/>
    </row>
    <row r="16" spans="1:25">
      <c r="A16" s="3"/>
      <c r="P16" s="18"/>
      <c r="Q16" s="18"/>
      <c r="R16" s="18"/>
      <c r="S16" s="18"/>
      <c r="T16" s="18"/>
      <c r="U16" s="18"/>
    </row>
    <row r="17" spans="1:21">
      <c r="A17" s="3"/>
      <c r="P17" s="18"/>
      <c r="Q17" s="18"/>
      <c r="R17" s="18"/>
      <c r="S17" s="18"/>
      <c r="T17" s="18"/>
      <c r="U17" s="18"/>
    </row>
    <row r="18" spans="1:21">
      <c r="A18" s="3"/>
      <c r="P18" s="18"/>
      <c r="Q18" s="18"/>
      <c r="R18" s="18"/>
      <c r="S18" s="18"/>
      <c r="T18" s="18"/>
      <c r="U18" s="18"/>
    </row>
    <row r="19" spans="1:21">
      <c r="A19" s="3"/>
      <c r="P19" s="18"/>
      <c r="Q19" s="18"/>
      <c r="R19" s="18"/>
      <c r="S19" s="18"/>
      <c r="T19" s="18"/>
      <c r="U19" s="18"/>
    </row>
    <row r="20" spans="1:21">
      <c r="A20" s="3"/>
      <c r="P20" s="18"/>
      <c r="Q20" s="18"/>
      <c r="R20" s="18"/>
      <c r="S20" s="18"/>
      <c r="T20" s="18"/>
      <c r="U20" s="18"/>
    </row>
    <row r="21" spans="1:21">
      <c r="A21" s="3"/>
      <c r="P21" s="18"/>
      <c r="Q21" s="18"/>
      <c r="R21" s="18"/>
      <c r="S21" s="18"/>
      <c r="T21" s="18"/>
      <c r="U21" s="18"/>
    </row>
    <row r="22" spans="1:21">
      <c r="A22" s="3"/>
      <c r="P22" s="18"/>
      <c r="Q22" s="18"/>
      <c r="R22" s="18"/>
      <c r="S22" s="18"/>
      <c r="T22" s="18"/>
      <c r="U22" s="18"/>
    </row>
    <row r="23" spans="1:21">
      <c r="A23" s="3"/>
      <c r="P23" s="18"/>
      <c r="Q23" s="18"/>
      <c r="R23" s="18"/>
      <c r="S23" s="18"/>
      <c r="T23" s="18"/>
      <c r="U23" s="18"/>
    </row>
    <row r="24" spans="1:21">
      <c r="A24" s="3"/>
      <c r="P24" s="18"/>
      <c r="Q24" s="18"/>
      <c r="R24" s="18"/>
      <c r="S24" s="18"/>
      <c r="T24" s="18"/>
      <c r="U24" s="18"/>
    </row>
    <row r="25" spans="1:21">
      <c r="A25" s="3"/>
      <c r="P25" s="18"/>
      <c r="Q25" s="18"/>
      <c r="R25" s="18"/>
      <c r="S25" s="18"/>
      <c r="T25" s="18"/>
      <c r="U25" s="18"/>
    </row>
    <row r="26" spans="1:21">
      <c r="A26" s="3"/>
      <c r="P26" s="18"/>
      <c r="Q26" s="18"/>
      <c r="R26" s="18"/>
      <c r="S26" s="18"/>
      <c r="T26" s="18"/>
      <c r="U26" s="18"/>
    </row>
    <row r="27" spans="1:21">
      <c r="A27" s="3"/>
      <c r="P27" s="18"/>
      <c r="Q27" s="18"/>
      <c r="R27" s="18"/>
      <c r="S27" s="18"/>
      <c r="T27" s="18"/>
      <c r="U27" s="18"/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  <row r="40" spans="1:21">
      <c r="A40" s="3"/>
      <c r="P40" s="18"/>
      <c r="Q40" s="18"/>
      <c r="R40" s="18"/>
      <c r="S40" s="18"/>
      <c r="T40" s="18"/>
      <c r="U40" s="18"/>
    </row>
    <row r="41" spans="1:21">
      <c r="A41" s="3"/>
      <c r="P41" s="18"/>
      <c r="Q41" s="18"/>
      <c r="R41" s="18"/>
      <c r="S41" s="18"/>
      <c r="T41" s="18"/>
      <c r="U41" s="18"/>
    </row>
    <row r="42" spans="1:21">
      <c r="A42" s="3"/>
      <c r="P42" s="18"/>
      <c r="Q42" s="18"/>
      <c r="R42" s="18"/>
      <c r="S42" s="18"/>
      <c r="T42" s="18"/>
      <c r="U42" s="18"/>
    </row>
    <row r="43" spans="1:21">
      <c r="A43" s="3"/>
      <c r="P43" s="18"/>
      <c r="Q43" s="18"/>
      <c r="R43" s="18"/>
      <c r="S43" s="18"/>
      <c r="T43" s="18"/>
      <c r="U43" s="18"/>
    </row>
    <row r="44" spans="1:21">
      <c r="A44" s="3"/>
      <c r="P44" s="18"/>
      <c r="Q44" s="18"/>
      <c r="R44" s="18"/>
      <c r="S44" s="18"/>
      <c r="T44" s="18"/>
      <c r="U44" s="18"/>
    </row>
    <row r="45" spans="1:21">
      <c r="A45" s="3"/>
      <c r="P45" s="18"/>
      <c r="Q45" s="18"/>
      <c r="R45" s="18"/>
      <c r="S45" s="18"/>
      <c r="T45" s="18"/>
      <c r="U45" s="18"/>
    </row>
    <row r="46" spans="1:21">
      <c r="A46" s="3"/>
      <c r="P46" s="18"/>
      <c r="Q46" s="18"/>
      <c r="R46" s="18"/>
      <c r="S46" s="18"/>
      <c r="T46" s="18"/>
      <c r="U46" s="18"/>
    </row>
    <row r="47" spans="1:21">
      <c r="A47" s="3"/>
      <c r="P47" s="18"/>
      <c r="Q47" s="18"/>
      <c r="R47" s="18"/>
      <c r="S47" s="18"/>
      <c r="T47" s="18"/>
      <c r="U47" s="18"/>
    </row>
    <row r="48" spans="1:21">
      <c r="A48" s="3"/>
      <c r="P48" s="18"/>
      <c r="Q48" s="18"/>
      <c r="R48" s="18"/>
      <c r="S48" s="18"/>
      <c r="T48" s="18"/>
      <c r="U48" s="18"/>
    </row>
    <row r="49" spans="1:21">
      <c r="A49" s="3"/>
      <c r="P49" s="18"/>
      <c r="Q49" s="18"/>
      <c r="R49" s="18"/>
      <c r="S49" s="18"/>
      <c r="T49" s="18"/>
      <c r="U49" s="18"/>
    </row>
    <row r="50" spans="1:21">
      <c r="A50" s="3"/>
      <c r="P50" s="18"/>
      <c r="Q50" s="18"/>
      <c r="R50" s="18"/>
      <c r="S50" s="18"/>
      <c r="T50" s="18"/>
      <c r="U50" s="18"/>
    </row>
    <row r="51" spans="1:21">
      <c r="A51" s="3"/>
      <c r="P51" s="18"/>
      <c r="Q51" s="18"/>
      <c r="R51" s="18"/>
      <c r="S51" s="18"/>
      <c r="T51" s="18"/>
      <c r="U51" s="18"/>
    </row>
    <row r="52" spans="1:21">
      <c r="A52" s="3"/>
      <c r="P52" s="18"/>
      <c r="Q52" s="18"/>
      <c r="R52" s="18"/>
      <c r="S52" s="18"/>
      <c r="T52" s="18"/>
      <c r="U52" s="18"/>
    </row>
    <row r="53" spans="1:21">
      <c r="A53" s="3"/>
      <c r="P53" s="18"/>
      <c r="Q53" s="18"/>
      <c r="R53" s="18"/>
      <c r="S53" s="18"/>
      <c r="T53" s="18"/>
      <c r="U53" s="18"/>
    </row>
    <row r="54" spans="1:21">
      <c r="A54" s="3"/>
      <c r="P54" s="18"/>
      <c r="Q54" s="18"/>
      <c r="R54" s="18"/>
      <c r="S54" s="18"/>
      <c r="T54" s="18"/>
      <c r="U54" s="18"/>
    </row>
    <row r="55" spans="1:21">
      <c r="A55" s="3"/>
      <c r="P55" s="18"/>
      <c r="Q55" s="18"/>
      <c r="R55" s="18"/>
      <c r="S55" s="18"/>
      <c r="T55" s="18"/>
      <c r="U55" s="18"/>
    </row>
    <row r="56" spans="1:21">
      <c r="A56" s="3"/>
      <c r="P56" s="18"/>
      <c r="Q56" s="18"/>
      <c r="R56" s="18"/>
      <c r="S56" s="18"/>
      <c r="T56" s="18"/>
      <c r="U56" s="18"/>
    </row>
    <row r="57" spans="1:21">
      <c r="A57" s="3"/>
      <c r="P57" s="18"/>
      <c r="Q57" s="18"/>
      <c r="R57" s="18"/>
      <c r="S57" s="18"/>
      <c r="T57" s="18"/>
      <c r="U57" s="18"/>
    </row>
    <row r="58" spans="1:21">
      <c r="A58" s="3"/>
      <c r="P58" s="18"/>
      <c r="Q58" s="18"/>
      <c r="R58" s="18"/>
      <c r="S58" s="18"/>
      <c r="T58" s="18"/>
      <c r="U58" s="18"/>
    </row>
    <row r="59" spans="1:21">
      <c r="A59" s="3"/>
      <c r="P59" s="18"/>
      <c r="Q59" s="18"/>
      <c r="R59" s="18"/>
      <c r="S59" s="18"/>
      <c r="T59" s="18"/>
      <c r="U59" s="18"/>
    </row>
    <row r="60" spans="1:21">
      <c r="A60" s="3"/>
      <c r="P60" s="18"/>
      <c r="Q60" s="18"/>
      <c r="R60" s="18"/>
      <c r="S60" s="18"/>
      <c r="T60" s="18"/>
      <c r="U60" s="18"/>
    </row>
    <row r="61" spans="1:21">
      <c r="A61" s="3"/>
      <c r="P61" s="18"/>
      <c r="Q61" s="18"/>
      <c r="R61" s="18"/>
      <c r="S61" s="18"/>
      <c r="T61" s="18"/>
      <c r="U61" s="18"/>
    </row>
    <row r="62" spans="1:21">
      <c r="A62" s="3"/>
      <c r="P62" s="18"/>
      <c r="Q62" s="18"/>
      <c r="R62" s="18"/>
      <c r="S62" s="18"/>
      <c r="T62" s="18"/>
      <c r="U62" s="18"/>
    </row>
    <row r="63" spans="1:21">
      <c r="A63" s="3"/>
      <c r="P63" s="18"/>
      <c r="Q63" s="18"/>
      <c r="R63" s="18"/>
      <c r="S63" s="18"/>
      <c r="T63" s="18"/>
      <c r="U63" s="18"/>
    </row>
    <row r="64" spans="1:21">
      <c r="A64" s="3"/>
      <c r="P64" s="18"/>
      <c r="Q64" s="18"/>
      <c r="R64" s="18"/>
      <c r="S64" s="18"/>
      <c r="T64" s="18"/>
      <c r="U64" s="18"/>
    </row>
    <row r="65" spans="1:21">
      <c r="A65" s="3"/>
      <c r="P65" s="18"/>
      <c r="Q65" s="18"/>
      <c r="R65" s="18"/>
      <c r="S65" s="18"/>
      <c r="T65" s="18"/>
      <c r="U65" s="18"/>
    </row>
    <row r="66" spans="1:21">
      <c r="A66" s="3"/>
      <c r="P66" s="18"/>
      <c r="Q66" s="18"/>
      <c r="R66" s="18"/>
      <c r="S66" s="18"/>
      <c r="T66" s="18"/>
      <c r="U66" s="18"/>
    </row>
    <row r="67" spans="1:21">
      <c r="A67" s="3"/>
      <c r="P67" s="18"/>
      <c r="Q67" s="18"/>
      <c r="R67" s="18"/>
      <c r="S67" s="18"/>
      <c r="T67" s="18"/>
      <c r="U67" s="18"/>
    </row>
    <row r="68" spans="1:21">
      <c r="A68" s="3"/>
      <c r="P68" s="18"/>
      <c r="Q68" s="18"/>
      <c r="R68" s="18"/>
      <c r="S68" s="18"/>
      <c r="T68" s="18"/>
      <c r="U68" s="18"/>
    </row>
    <row r="69" spans="1:21">
      <c r="A69" s="3"/>
      <c r="P69" s="18"/>
      <c r="Q69" s="18"/>
      <c r="R69" s="18"/>
      <c r="S69" s="18"/>
      <c r="T69" s="18"/>
      <c r="U69" s="18"/>
    </row>
    <row r="70" spans="1:21">
      <c r="A70" s="3"/>
      <c r="P70" s="18"/>
      <c r="Q70" s="18"/>
      <c r="R70" s="18"/>
      <c r="S70" s="18"/>
      <c r="T70" s="18"/>
      <c r="U70" s="18"/>
    </row>
    <row r="71" spans="1:21">
      <c r="A71" s="3"/>
      <c r="P71" s="18"/>
      <c r="Q71" s="18"/>
      <c r="R71" s="18"/>
      <c r="S71" s="18"/>
      <c r="T71" s="18"/>
      <c r="U71" s="18"/>
    </row>
    <row r="72" spans="1:21">
      <c r="A72" s="3"/>
      <c r="P72" s="18"/>
      <c r="Q72" s="18"/>
      <c r="R72" s="18"/>
      <c r="S72" s="18"/>
      <c r="T72" s="18"/>
      <c r="U72" s="18"/>
    </row>
    <row r="73" spans="1:21">
      <c r="A73" s="3"/>
      <c r="P73" s="18"/>
      <c r="Q73" s="18"/>
      <c r="R73" s="18"/>
      <c r="S73" s="18"/>
      <c r="T73" s="18"/>
      <c r="U73" s="18"/>
    </row>
    <row r="74" spans="1:21">
      <c r="A74" s="3"/>
      <c r="P74" s="18"/>
      <c r="Q74" s="18"/>
      <c r="R74" s="18"/>
      <c r="S74" s="18"/>
      <c r="T74" s="18"/>
      <c r="U74" s="18"/>
    </row>
    <row r="75" spans="1:21">
      <c r="A75" s="3"/>
      <c r="P75" s="18"/>
      <c r="Q75" s="18"/>
      <c r="R75" s="18"/>
      <c r="S75" s="18"/>
      <c r="T75" s="18"/>
      <c r="U75" s="18"/>
    </row>
    <row r="76" spans="1:21">
      <c r="A76" s="3"/>
    </row>
    <row r="77" spans="1:21">
      <c r="A77" s="3"/>
    </row>
    <row r="78" spans="1:21">
      <c r="A78" s="3"/>
    </row>
    <row r="79" spans="1:21">
      <c r="A79" s="3"/>
    </row>
    <row r="80" spans="1:2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>
      <c r="A1" s="274" t="s">
        <v>3289</v>
      </c>
      <c r="B1" s="275"/>
      <c r="C1" s="275"/>
      <c r="D1" s="275"/>
      <c r="E1" s="275"/>
      <c r="F1" s="275"/>
      <c r="G1" s="275"/>
    </row>
    <row r="2" spans="1:7">
      <c r="A2" s="249" t="str">
        <f>ENTE_PUBLICO_A</f>
        <v>CASA DE LA CULTURA DEL MUNICIPIO DE VALLE DE SANTIAGO, GTO., Gobierno del Estado de Guanajuato (a)</v>
      </c>
      <c r="B2" s="250"/>
      <c r="C2" s="250"/>
      <c r="D2" s="250"/>
      <c r="E2" s="250"/>
      <c r="F2" s="250"/>
      <c r="G2" s="251"/>
    </row>
    <row r="3" spans="1:7">
      <c r="A3" s="252" t="s">
        <v>396</v>
      </c>
      <c r="B3" s="253"/>
      <c r="C3" s="253"/>
      <c r="D3" s="253"/>
      <c r="E3" s="253"/>
      <c r="F3" s="253"/>
      <c r="G3" s="254"/>
    </row>
    <row r="4" spans="1:7">
      <c r="A4" s="252" t="s">
        <v>397</v>
      </c>
      <c r="B4" s="253"/>
      <c r="C4" s="253"/>
      <c r="D4" s="253"/>
      <c r="E4" s="253"/>
      <c r="F4" s="253"/>
      <c r="G4" s="254"/>
    </row>
    <row r="5" spans="1:7">
      <c r="A5" s="255" t="str">
        <f>TRIMESTRE</f>
        <v>Del 1 de enero al 30 de septiembre de 2018 (b)</v>
      </c>
      <c r="B5" s="256"/>
      <c r="C5" s="256"/>
      <c r="D5" s="256"/>
      <c r="E5" s="256"/>
      <c r="F5" s="256"/>
      <c r="G5" s="257"/>
    </row>
    <row r="6" spans="1:7">
      <c r="A6" s="258" t="s">
        <v>118</v>
      </c>
      <c r="B6" s="259"/>
      <c r="C6" s="259"/>
      <c r="D6" s="259"/>
      <c r="E6" s="259"/>
      <c r="F6" s="259"/>
      <c r="G6" s="260"/>
    </row>
    <row r="7" spans="1:7">
      <c r="A7" s="253" t="s">
        <v>0</v>
      </c>
      <c r="B7" s="258" t="s">
        <v>279</v>
      </c>
      <c r="C7" s="259"/>
      <c r="D7" s="259"/>
      <c r="E7" s="259"/>
      <c r="F7" s="260"/>
      <c r="G7" s="270" t="s">
        <v>3286</v>
      </c>
    </row>
    <row r="8" spans="1:7" ht="30.75" customHeight="1">
      <c r="A8" s="253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269"/>
    </row>
    <row r="9" spans="1:7">
      <c r="A9" s="52" t="s">
        <v>363</v>
      </c>
      <c r="B9" s="70">
        <f>SUM(B10,B19,B27,B37)</f>
        <v>2675455</v>
      </c>
      <c r="C9" s="70">
        <f t="shared" ref="C9:G9" si="0">SUM(C10,C19,C27,C37)</f>
        <v>73436.479999999996</v>
      </c>
      <c r="D9" s="70">
        <f t="shared" si="0"/>
        <v>2748891.48</v>
      </c>
      <c r="E9" s="70">
        <f t="shared" si="0"/>
        <v>1977730.66</v>
      </c>
      <c r="F9" s="70">
        <f t="shared" si="0"/>
        <v>1950679.06</v>
      </c>
      <c r="G9" s="70">
        <f t="shared" si="0"/>
        <v>771160.82000000007</v>
      </c>
    </row>
    <row r="10" spans="1:7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>
      <c r="A11" s="63" t="s">
        <v>365</v>
      </c>
      <c r="B11" s="219"/>
      <c r="C11" s="219"/>
      <c r="D11" s="219">
        <v>0</v>
      </c>
      <c r="E11" s="219"/>
      <c r="F11" s="219"/>
      <c r="G11" s="219">
        <v>0</v>
      </c>
    </row>
    <row r="12" spans="1:7" ht="14.25" customHeight="1">
      <c r="A12" s="63" t="s">
        <v>366</v>
      </c>
      <c r="B12" s="219"/>
      <c r="C12" s="219"/>
      <c r="D12" s="219">
        <v>0</v>
      </c>
      <c r="E12" s="219"/>
      <c r="F12" s="219"/>
      <c r="G12" s="219">
        <v>0</v>
      </c>
    </row>
    <row r="13" spans="1:7">
      <c r="A13" s="63" t="s">
        <v>367</v>
      </c>
      <c r="B13" s="219"/>
      <c r="C13" s="219"/>
      <c r="D13" s="219">
        <v>0</v>
      </c>
      <c r="E13" s="219"/>
      <c r="F13" s="219"/>
      <c r="G13" s="219">
        <v>0</v>
      </c>
    </row>
    <row r="14" spans="1:7" ht="14.25" customHeight="1">
      <c r="A14" s="63" t="s">
        <v>368</v>
      </c>
      <c r="B14" s="219"/>
      <c r="C14" s="219"/>
      <c r="D14" s="219">
        <v>0</v>
      </c>
      <c r="E14" s="219"/>
      <c r="F14" s="219"/>
      <c r="G14" s="219">
        <v>0</v>
      </c>
    </row>
    <row r="15" spans="1:7" ht="14.25" customHeight="1">
      <c r="A15" s="63" t="s">
        <v>369</v>
      </c>
      <c r="B15" s="219"/>
      <c r="C15" s="219"/>
      <c r="D15" s="219">
        <v>0</v>
      </c>
      <c r="E15" s="219"/>
      <c r="F15" s="219"/>
      <c r="G15" s="219">
        <v>0</v>
      </c>
    </row>
    <row r="16" spans="1:7" ht="14.25" customHeight="1">
      <c r="A16" s="63" t="s">
        <v>370</v>
      </c>
      <c r="B16" s="219"/>
      <c r="C16" s="219"/>
      <c r="D16" s="219">
        <v>0</v>
      </c>
      <c r="E16" s="219"/>
      <c r="F16" s="219"/>
      <c r="G16" s="219">
        <v>0</v>
      </c>
    </row>
    <row r="17" spans="1:7">
      <c r="A17" s="63" t="s">
        <v>371</v>
      </c>
      <c r="B17" s="219"/>
      <c r="C17" s="219"/>
      <c r="D17" s="219">
        <v>0</v>
      </c>
      <c r="E17" s="219"/>
      <c r="F17" s="219"/>
      <c r="G17" s="219">
        <v>0</v>
      </c>
    </row>
    <row r="18" spans="1:7" ht="14.25" customHeight="1">
      <c r="A18" s="63" t="s">
        <v>372</v>
      </c>
      <c r="B18" s="219"/>
      <c r="C18" s="219"/>
      <c r="D18" s="219">
        <v>0</v>
      </c>
      <c r="E18" s="219"/>
      <c r="F18" s="219"/>
      <c r="G18" s="219">
        <v>0</v>
      </c>
    </row>
    <row r="19" spans="1:7">
      <c r="A19" s="53" t="s">
        <v>373</v>
      </c>
      <c r="B19" s="71">
        <f>SUM(B20:B26)</f>
        <v>2675455</v>
      </c>
      <c r="C19" s="71">
        <f t="shared" ref="C19:F19" si="2">SUM(C20:C26)</f>
        <v>73436.479999999996</v>
      </c>
      <c r="D19" s="71">
        <f t="shared" si="2"/>
        <v>2748891.48</v>
      </c>
      <c r="E19" s="71">
        <f t="shared" si="2"/>
        <v>1977730.66</v>
      </c>
      <c r="F19" s="71">
        <f t="shared" si="2"/>
        <v>1950679.06</v>
      </c>
      <c r="G19" s="71">
        <f>SUM(G20:G26)</f>
        <v>771160.82000000007</v>
      </c>
    </row>
    <row r="20" spans="1:7">
      <c r="A20" s="63" t="s">
        <v>374</v>
      </c>
      <c r="B20" s="220"/>
      <c r="C20" s="220"/>
      <c r="D20" s="220">
        <v>0</v>
      </c>
      <c r="E20" s="220"/>
      <c r="F20" s="220"/>
      <c r="G20" s="220">
        <v>0</v>
      </c>
    </row>
    <row r="21" spans="1:7">
      <c r="A21" s="63" t="s">
        <v>375</v>
      </c>
      <c r="B21" s="220"/>
      <c r="C21" s="220"/>
      <c r="D21" s="220">
        <v>0</v>
      </c>
      <c r="E21" s="220"/>
      <c r="F21" s="220"/>
      <c r="G21" s="220">
        <v>0</v>
      </c>
    </row>
    <row r="22" spans="1:7">
      <c r="A22" s="63" t="s">
        <v>376</v>
      </c>
      <c r="B22" s="220"/>
      <c r="C22" s="220"/>
      <c r="D22" s="220">
        <v>0</v>
      </c>
      <c r="E22" s="220"/>
      <c r="F22" s="220"/>
      <c r="G22" s="220">
        <v>0</v>
      </c>
    </row>
    <row r="23" spans="1:7">
      <c r="A23" s="63" t="s">
        <v>377</v>
      </c>
      <c r="B23" s="220">
        <v>2675455</v>
      </c>
      <c r="C23" s="220">
        <v>73436.479999999996</v>
      </c>
      <c r="D23" s="220">
        <v>2748891.48</v>
      </c>
      <c r="E23" s="220">
        <v>1977730.66</v>
      </c>
      <c r="F23" s="220">
        <v>1950679.06</v>
      </c>
      <c r="G23" s="220">
        <v>771160.82000000007</v>
      </c>
    </row>
    <row r="24" spans="1:7">
      <c r="A24" s="63" t="s">
        <v>378</v>
      </c>
      <c r="B24" s="220"/>
      <c r="C24" s="220"/>
      <c r="D24" s="220">
        <v>0</v>
      </c>
      <c r="E24" s="220"/>
      <c r="F24" s="220"/>
      <c r="G24" s="220">
        <v>0</v>
      </c>
    </row>
    <row r="25" spans="1:7">
      <c r="A25" s="63" t="s">
        <v>379</v>
      </c>
      <c r="B25" s="220"/>
      <c r="C25" s="220"/>
      <c r="D25" s="220">
        <v>0</v>
      </c>
      <c r="E25" s="220"/>
      <c r="F25" s="220"/>
      <c r="G25" s="220">
        <v>0</v>
      </c>
    </row>
    <row r="26" spans="1:7">
      <c r="A26" s="63" t="s">
        <v>380</v>
      </c>
      <c r="B26" s="220"/>
      <c r="C26" s="220"/>
      <c r="D26" s="220">
        <v>0</v>
      </c>
      <c r="E26" s="220"/>
      <c r="F26" s="220"/>
      <c r="G26" s="220">
        <v>0</v>
      </c>
    </row>
    <row r="27" spans="1:7">
      <c r="A27" s="53" t="s">
        <v>381</v>
      </c>
      <c r="B27" s="71">
        <f>SUM(B28:B36)</f>
        <v>0</v>
      </c>
      <c r="C27" s="71">
        <f t="shared" ref="C27:F27" si="3">SUM(C28:C36)</f>
        <v>0</v>
      </c>
      <c r="D27" s="71">
        <f t="shared" si="3"/>
        <v>0</v>
      </c>
      <c r="E27" s="71">
        <f t="shared" si="3"/>
        <v>0</v>
      </c>
      <c r="F27" s="71">
        <f t="shared" si="3"/>
        <v>0</v>
      </c>
      <c r="G27" s="71">
        <f>SUM(G28:G36)</f>
        <v>0</v>
      </c>
    </row>
    <row r="28" spans="1:7">
      <c r="A28" s="69" t="s">
        <v>382</v>
      </c>
      <c r="B28" s="221"/>
      <c r="C28" s="221"/>
      <c r="D28" s="221">
        <v>0</v>
      </c>
      <c r="E28" s="221"/>
      <c r="F28" s="221"/>
      <c r="G28" s="221">
        <v>0</v>
      </c>
    </row>
    <row r="29" spans="1:7">
      <c r="A29" s="63" t="s">
        <v>383</v>
      </c>
      <c r="B29" s="221"/>
      <c r="C29" s="221"/>
      <c r="D29" s="221">
        <v>0</v>
      </c>
      <c r="E29" s="221"/>
      <c r="F29" s="221"/>
      <c r="G29" s="221">
        <v>0</v>
      </c>
    </row>
    <row r="30" spans="1:7">
      <c r="A30" s="63" t="s">
        <v>384</v>
      </c>
      <c r="B30" s="221"/>
      <c r="C30" s="221"/>
      <c r="D30" s="221">
        <v>0</v>
      </c>
      <c r="E30" s="221"/>
      <c r="F30" s="221"/>
      <c r="G30" s="221">
        <v>0</v>
      </c>
    </row>
    <row r="31" spans="1:7">
      <c r="A31" s="63" t="s">
        <v>385</v>
      </c>
      <c r="B31" s="221"/>
      <c r="C31" s="221"/>
      <c r="D31" s="221">
        <v>0</v>
      </c>
      <c r="E31" s="221"/>
      <c r="F31" s="221"/>
      <c r="G31" s="221">
        <v>0</v>
      </c>
    </row>
    <row r="32" spans="1:7">
      <c r="A32" s="63" t="s">
        <v>386</v>
      </c>
      <c r="B32" s="221"/>
      <c r="C32" s="221"/>
      <c r="D32" s="221">
        <v>0</v>
      </c>
      <c r="E32" s="221"/>
      <c r="F32" s="221"/>
      <c r="G32" s="221">
        <v>0</v>
      </c>
    </row>
    <row r="33" spans="1:7">
      <c r="A33" s="63" t="s">
        <v>387</v>
      </c>
      <c r="B33" s="221"/>
      <c r="C33" s="221"/>
      <c r="D33" s="221">
        <v>0</v>
      </c>
      <c r="E33" s="221"/>
      <c r="F33" s="221"/>
      <c r="G33" s="221">
        <v>0</v>
      </c>
    </row>
    <row r="34" spans="1:7">
      <c r="A34" s="63" t="s">
        <v>388</v>
      </c>
      <c r="B34" s="221"/>
      <c r="C34" s="221"/>
      <c r="D34" s="221">
        <v>0</v>
      </c>
      <c r="E34" s="221"/>
      <c r="F34" s="221"/>
      <c r="G34" s="221">
        <v>0</v>
      </c>
    </row>
    <row r="35" spans="1:7">
      <c r="A35" s="63" t="s">
        <v>389</v>
      </c>
      <c r="B35" s="221"/>
      <c r="C35" s="221"/>
      <c r="D35" s="221">
        <v>0</v>
      </c>
      <c r="E35" s="221"/>
      <c r="F35" s="221"/>
      <c r="G35" s="221">
        <v>0</v>
      </c>
    </row>
    <row r="36" spans="1:7">
      <c r="A36" s="63" t="s">
        <v>390</v>
      </c>
      <c r="B36" s="221"/>
      <c r="C36" s="221"/>
      <c r="D36" s="221">
        <v>0</v>
      </c>
      <c r="E36" s="221"/>
      <c r="F36" s="221"/>
      <c r="G36" s="221">
        <v>0</v>
      </c>
    </row>
    <row r="37" spans="1:7" ht="30">
      <c r="A37" s="64" t="s">
        <v>398</v>
      </c>
      <c r="B37" s="71">
        <f>SUM(B38:B41)</f>
        <v>0</v>
      </c>
      <c r="C37" s="71">
        <f t="shared" ref="C37:F37" si="4">SUM(C38:C41)</f>
        <v>0</v>
      </c>
      <c r="D37" s="71">
        <f t="shared" si="4"/>
        <v>0</v>
      </c>
      <c r="E37" s="71">
        <f t="shared" si="4"/>
        <v>0</v>
      </c>
      <c r="F37" s="71">
        <f t="shared" si="4"/>
        <v>0</v>
      </c>
      <c r="G37" s="71">
        <f>SUM(G38:G41)</f>
        <v>0</v>
      </c>
    </row>
    <row r="38" spans="1:7">
      <c r="A38" s="69" t="s">
        <v>391</v>
      </c>
      <c r="B38" s="222"/>
      <c r="C38" s="222"/>
      <c r="D38" s="222">
        <v>0</v>
      </c>
      <c r="E38" s="222"/>
      <c r="F38" s="222"/>
      <c r="G38" s="222">
        <v>0</v>
      </c>
    </row>
    <row r="39" spans="1:7" ht="30">
      <c r="A39" s="69" t="s">
        <v>392</v>
      </c>
      <c r="B39" s="222"/>
      <c r="C39" s="222"/>
      <c r="D39" s="222">
        <v>0</v>
      </c>
      <c r="E39" s="222"/>
      <c r="F39" s="222"/>
      <c r="G39" s="222">
        <v>0</v>
      </c>
    </row>
    <row r="40" spans="1:7">
      <c r="A40" s="69" t="s">
        <v>393</v>
      </c>
      <c r="B40" s="222"/>
      <c r="C40" s="222"/>
      <c r="D40" s="222">
        <v>0</v>
      </c>
      <c r="E40" s="222"/>
      <c r="F40" s="222"/>
      <c r="G40" s="222">
        <v>0</v>
      </c>
    </row>
    <row r="41" spans="1:7">
      <c r="A41" s="69" t="s">
        <v>394</v>
      </c>
      <c r="B41" s="222"/>
      <c r="C41" s="222"/>
      <c r="D41" s="222">
        <v>0</v>
      </c>
      <c r="E41" s="222"/>
      <c r="F41" s="222"/>
      <c r="G41" s="222">
        <v>0</v>
      </c>
    </row>
    <row r="42" spans="1:7">
      <c r="A42" s="69"/>
      <c r="B42" s="72"/>
      <c r="C42" s="72"/>
      <c r="D42" s="72"/>
      <c r="E42" s="72"/>
      <c r="F42" s="72"/>
      <c r="G42" s="72"/>
    </row>
    <row r="43" spans="1:7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>
      <c r="A45" s="69" t="s">
        <v>365</v>
      </c>
      <c r="B45" s="223"/>
      <c r="C45" s="223"/>
      <c r="D45" s="223">
        <v>0</v>
      </c>
      <c r="E45" s="223"/>
      <c r="F45" s="223"/>
      <c r="G45" s="223">
        <v>0</v>
      </c>
    </row>
    <row r="46" spans="1:7">
      <c r="A46" s="69" t="s">
        <v>366</v>
      </c>
      <c r="B46" s="223"/>
      <c r="C46" s="223"/>
      <c r="D46" s="223">
        <v>0</v>
      </c>
      <c r="E46" s="223"/>
      <c r="F46" s="223"/>
      <c r="G46" s="223">
        <v>0</v>
      </c>
    </row>
    <row r="47" spans="1:7">
      <c r="A47" s="69" t="s">
        <v>367</v>
      </c>
      <c r="B47" s="223"/>
      <c r="C47" s="223"/>
      <c r="D47" s="223">
        <v>0</v>
      </c>
      <c r="E47" s="223"/>
      <c r="F47" s="223"/>
      <c r="G47" s="223">
        <v>0</v>
      </c>
    </row>
    <row r="48" spans="1:7">
      <c r="A48" s="69" t="s">
        <v>368</v>
      </c>
      <c r="B48" s="223"/>
      <c r="C48" s="223"/>
      <c r="D48" s="223">
        <v>0</v>
      </c>
      <c r="E48" s="223"/>
      <c r="F48" s="223"/>
      <c r="G48" s="223">
        <v>0</v>
      </c>
    </row>
    <row r="49" spans="1:7">
      <c r="A49" s="69" t="s">
        <v>369</v>
      </c>
      <c r="B49" s="223"/>
      <c r="C49" s="223"/>
      <c r="D49" s="223">
        <v>0</v>
      </c>
      <c r="E49" s="223"/>
      <c r="F49" s="223"/>
      <c r="G49" s="223">
        <v>0</v>
      </c>
    </row>
    <row r="50" spans="1:7">
      <c r="A50" s="69" t="s">
        <v>370</v>
      </c>
      <c r="B50" s="223"/>
      <c r="C50" s="223"/>
      <c r="D50" s="223">
        <v>0</v>
      </c>
      <c r="E50" s="223"/>
      <c r="F50" s="223"/>
      <c r="G50" s="223">
        <v>0</v>
      </c>
    </row>
    <row r="51" spans="1:7">
      <c r="A51" s="69" t="s">
        <v>371</v>
      </c>
      <c r="B51" s="223"/>
      <c r="C51" s="223"/>
      <c r="D51" s="223">
        <v>0</v>
      </c>
      <c r="E51" s="223"/>
      <c r="F51" s="223"/>
      <c r="G51" s="223">
        <v>0</v>
      </c>
    </row>
    <row r="52" spans="1:7">
      <c r="A52" s="69" t="s">
        <v>372</v>
      </c>
      <c r="B52" s="223"/>
      <c r="C52" s="223"/>
      <c r="D52" s="223">
        <v>0</v>
      </c>
      <c r="E52" s="223"/>
      <c r="F52" s="223"/>
      <c r="G52" s="223">
        <v>0</v>
      </c>
    </row>
    <row r="53" spans="1:7">
      <c r="A53" s="53" t="s">
        <v>373</v>
      </c>
      <c r="B53" s="71">
        <f>SUM(B54:B60)</f>
        <v>0</v>
      </c>
      <c r="C53" s="71">
        <f t="shared" ref="C53:G53" si="7">SUM(C54:C60)</f>
        <v>0</v>
      </c>
      <c r="D53" s="71">
        <f t="shared" si="7"/>
        <v>0</v>
      </c>
      <c r="E53" s="71">
        <f t="shared" si="7"/>
        <v>0</v>
      </c>
      <c r="F53" s="71">
        <f t="shared" si="7"/>
        <v>0</v>
      </c>
      <c r="G53" s="71">
        <f t="shared" si="7"/>
        <v>0</v>
      </c>
    </row>
    <row r="54" spans="1:7">
      <c r="A54" s="69" t="s">
        <v>374</v>
      </c>
      <c r="B54" s="224"/>
      <c r="C54" s="224"/>
      <c r="D54" s="224">
        <v>0</v>
      </c>
      <c r="E54" s="224"/>
      <c r="F54" s="224"/>
      <c r="G54" s="224">
        <v>0</v>
      </c>
    </row>
    <row r="55" spans="1:7">
      <c r="A55" s="69" t="s">
        <v>375</v>
      </c>
      <c r="B55" s="224"/>
      <c r="C55" s="224"/>
      <c r="D55" s="224">
        <v>0</v>
      </c>
      <c r="E55" s="224"/>
      <c r="F55" s="224"/>
      <c r="G55" s="224">
        <v>0</v>
      </c>
    </row>
    <row r="56" spans="1:7">
      <c r="A56" s="69" t="s">
        <v>376</v>
      </c>
      <c r="B56" s="224"/>
      <c r="C56" s="224"/>
      <c r="D56" s="224">
        <v>0</v>
      </c>
      <c r="E56" s="224"/>
      <c r="F56" s="224"/>
      <c r="G56" s="224">
        <v>0</v>
      </c>
    </row>
    <row r="57" spans="1:7">
      <c r="A57" s="48" t="s">
        <v>377</v>
      </c>
      <c r="B57" s="224"/>
      <c r="C57" s="224"/>
      <c r="D57" s="224">
        <v>0</v>
      </c>
      <c r="E57" s="224"/>
      <c r="F57" s="224"/>
      <c r="G57" s="224">
        <v>0</v>
      </c>
    </row>
    <row r="58" spans="1:7">
      <c r="A58" s="69" t="s">
        <v>378</v>
      </c>
      <c r="B58" s="224"/>
      <c r="C58" s="224"/>
      <c r="D58" s="224">
        <v>0</v>
      </c>
      <c r="E58" s="224"/>
      <c r="F58" s="224"/>
      <c r="G58" s="224">
        <v>0</v>
      </c>
    </row>
    <row r="59" spans="1:7">
      <c r="A59" s="69" t="s">
        <v>379</v>
      </c>
      <c r="B59" s="224"/>
      <c r="C59" s="224"/>
      <c r="D59" s="224">
        <v>0</v>
      </c>
      <c r="E59" s="224"/>
      <c r="F59" s="224"/>
      <c r="G59" s="224">
        <v>0</v>
      </c>
    </row>
    <row r="60" spans="1:7">
      <c r="A60" s="69" t="s">
        <v>380</v>
      </c>
      <c r="B60" s="224"/>
      <c r="C60" s="224"/>
      <c r="D60" s="224">
        <v>0</v>
      </c>
      <c r="E60" s="224"/>
      <c r="F60" s="224"/>
      <c r="G60" s="224">
        <v>0</v>
      </c>
    </row>
    <row r="61" spans="1:7">
      <c r="A61" s="53" t="s">
        <v>381</v>
      </c>
      <c r="B61" s="71">
        <f>SUM(B62:B70)</f>
        <v>0</v>
      </c>
      <c r="C61" s="71">
        <f t="shared" ref="C61:G61" si="8">SUM(C62:C70)</f>
        <v>0</v>
      </c>
      <c r="D61" s="71">
        <f t="shared" si="8"/>
        <v>0</v>
      </c>
      <c r="E61" s="71">
        <f t="shared" si="8"/>
        <v>0</v>
      </c>
      <c r="F61" s="71">
        <f t="shared" si="8"/>
        <v>0</v>
      </c>
      <c r="G61" s="71">
        <f t="shared" si="8"/>
        <v>0</v>
      </c>
    </row>
    <row r="62" spans="1:7">
      <c r="A62" s="69" t="s">
        <v>382</v>
      </c>
      <c r="B62" s="225"/>
      <c r="C62" s="225"/>
      <c r="D62" s="225">
        <v>0</v>
      </c>
      <c r="E62" s="225"/>
      <c r="F62" s="225"/>
      <c r="G62" s="225">
        <v>0</v>
      </c>
    </row>
    <row r="63" spans="1:7">
      <c r="A63" s="69" t="s">
        <v>383</v>
      </c>
      <c r="B63" s="225"/>
      <c r="C63" s="225"/>
      <c r="D63" s="225">
        <v>0</v>
      </c>
      <c r="E63" s="225"/>
      <c r="F63" s="225"/>
      <c r="G63" s="225">
        <v>0</v>
      </c>
    </row>
    <row r="64" spans="1:7">
      <c r="A64" s="69" t="s">
        <v>384</v>
      </c>
      <c r="B64" s="225"/>
      <c r="C64" s="225"/>
      <c r="D64" s="225">
        <v>0</v>
      </c>
      <c r="E64" s="225"/>
      <c r="F64" s="225"/>
      <c r="G64" s="225">
        <v>0</v>
      </c>
    </row>
    <row r="65" spans="1:8">
      <c r="A65" s="69" t="s">
        <v>385</v>
      </c>
      <c r="B65" s="225"/>
      <c r="C65" s="225"/>
      <c r="D65" s="225">
        <v>0</v>
      </c>
      <c r="E65" s="225"/>
      <c r="F65" s="225"/>
      <c r="G65" s="225">
        <v>0</v>
      </c>
    </row>
    <row r="66" spans="1:8">
      <c r="A66" s="69" t="s">
        <v>386</v>
      </c>
      <c r="B66" s="225"/>
      <c r="C66" s="225"/>
      <c r="D66" s="225">
        <v>0</v>
      </c>
      <c r="E66" s="225"/>
      <c r="F66" s="225"/>
      <c r="G66" s="225">
        <v>0</v>
      </c>
    </row>
    <row r="67" spans="1:8">
      <c r="A67" s="69" t="s">
        <v>387</v>
      </c>
      <c r="B67" s="225"/>
      <c r="C67" s="225"/>
      <c r="D67" s="225">
        <v>0</v>
      </c>
      <c r="E67" s="225"/>
      <c r="F67" s="225"/>
      <c r="G67" s="225">
        <v>0</v>
      </c>
    </row>
    <row r="68" spans="1:8">
      <c r="A68" s="69" t="s">
        <v>388</v>
      </c>
      <c r="B68" s="225"/>
      <c r="C68" s="225"/>
      <c r="D68" s="225">
        <v>0</v>
      </c>
      <c r="E68" s="225"/>
      <c r="F68" s="225"/>
      <c r="G68" s="225">
        <v>0</v>
      </c>
    </row>
    <row r="69" spans="1:8">
      <c r="A69" s="69" t="s">
        <v>389</v>
      </c>
      <c r="B69" s="225"/>
      <c r="C69" s="225"/>
      <c r="D69" s="225">
        <v>0</v>
      </c>
      <c r="E69" s="225"/>
      <c r="F69" s="225"/>
      <c r="G69" s="225">
        <v>0</v>
      </c>
    </row>
    <row r="70" spans="1:8">
      <c r="A70" s="69" t="s">
        <v>390</v>
      </c>
      <c r="B70" s="225"/>
      <c r="C70" s="225"/>
      <c r="D70" s="225">
        <v>0</v>
      </c>
      <c r="E70" s="225"/>
      <c r="F70" s="225"/>
      <c r="G70" s="225">
        <v>0</v>
      </c>
    </row>
    <row r="71" spans="1:8">
      <c r="A71" s="64" t="s">
        <v>3299</v>
      </c>
      <c r="B71" s="74">
        <f>SUM(B72:B75)</f>
        <v>0</v>
      </c>
      <c r="C71" s="74">
        <f t="shared" ref="C71:F71" si="9">SUM(C72:C75)</f>
        <v>0</v>
      </c>
      <c r="D71" s="74">
        <f t="shared" si="9"/>
        <v>0</v>
      </c>
      <c r="E71" s="74">
        <f t="shared" si="9"/>
        <v>0</v>
      </c>
      <c r="F71" s="74">
        <f t="shared" si="9"/>
        <v>0</v>
      </c>
      <c r="G71" s="74">
        <f>SUM(G72:G75)</f>
        <v>0</v>
      </c>
    </row>
    <row r="72" spans="1:8">
      <c r="A72" s="69" t="s">
        <v>391</v>
      </c>
      <c r="B72" s="226"/>
      <c r="C72" s="226"/>
      <c r="D72" s="226">
        <v>0</v>
      </c>
      <c r="E72" s="226"/>
      <c r="F72" s="226"/>
      <c r="G72" s="226">
        <v>0</v>
      </c>
    </row>
    <row r="73" spans="1:8" ht="30">
      <c r="A73" s="69" t="s">
        <v>392</v>
      </c>
      <c r="B73" s="226"/>
      <c r="C73" s="226"/>
      <c r="D73" s="226">
        <v>0</v>
      </c>
      <c r="E73" s="226"/>
      <c r="F73" s="226"/>
      <c r="G73" s="226">
        <v>0</v>
      </c>
    </row>
    <row r="74" spans="1:8">
      <c r="A74" s="69" t="s">
        <v>393</v>
      </c>
      <c r="B74" s="226"/>
      <c r="C74" s="226"/>
      <c r="D74" s="226">
        <v>0</v>
      </c>
      <c r="E74" s="226"/>
      <c r="F74" s="226"/>
      <c r="G74" s="226">
        <v>0</v>
      </c>
    </row>
    <row r="75" spans="1:8">
      <c r="A75" s="69" t="s">
        <v>394</v>
      </c>
      <c r="B75" s="226"/>
      <c r="C75" s="226"/>
      <c r="D75" s="226">
        <v>0</v>
      </c>
      <c r="E75" s="226"/>
      <c r="F75" s="226"/>
      <c r="G75" s="226">
        <v>0</v>
      </c>
    </row>
    <row r="76" spans="1:8">
      <c r="A76" s="54"/>
      <c r="B76" s="75"/>
      <c r="C76" s="75"/>
      <c r="D76" s="75"/>
      <c r="E76" s="75"/>
      <c r="F76" s="75"/>
      <c r="G76" s="75"/>
    </row>
    <row r="77" spans="1:8">
      <c r="A77" s="55" t="s">
        <v>360</v>
      </c>
      <c r="B77" s="73">
        <f>B43+B9</f>
        <v>2675455</v>
      </c>
      <c r="C77" s="73">
        <f t="shared" ref="C77:F77" si="10">C43+C9</f>
        <v>73436.479999999996</v>
      </c>
      <c r="D77" s="73">
        <f t="shared" si="10"/>
        <v>2748891.48</v>
      </c>
      <c r="E77" s="73">
        <f t="shared" si="10"/>
        <v>1977730.66</v>
      </c>
      <c r="F77" s="73">
        <f t="shared" si="10"/>
        <v>1950679.06</v>
      </c>
      <c r="G77" s="73">
        <f>G43+G9</f>
        <v>771160.82000000007</v>
      </c>
    </row>
    <row r="78" spans="1:8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2675455</v>
      </c>
      <c r="Q2" s="18">
        <f>'Formato 6 c)'!C9</f>
        <v>73436.479999999996</v>
      </c>
      <c r="R2" s="18">
        <f>'Formato 6 c)'!D9</f>
        <v>2748891.48</v>
      </c>
      <c r="S2" s="18">
        <f>'Formato 6 c)'!E9</f>
        <v>1977730.66</v>
      </c>
      <c r="T2" s="18">
        <f>'Formato 6 c)'!F9</f>
        <v>1950679.06</v>
      </c>
      <c r="U2" s="18">
        <f>'Formato 6 c)'!G9</f>
        <v>771160.82000000007</v>
      </c>
    </row>
    <row r="3" spans="1: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2675455</v>
      </c>
      <c r="Q12" s="18">
        <f>'Formato 6 c)'!C19</f>
        <v>73436.479999999996</v>
      </c>
      <c r="R12" s="18">
        <f>'Formato 6 c)'!D19</f>
        <v>2748891.48</v>
      </c>
      <c r="S12" s="18">
        <f>'Formato 6 c)'!E19</f>
        <v>1977730.66</v>
      </c>
      <c r="T12" s="18">
        <f>'Formato 6 c)'!F19</f>
        <v>1950679.06</v>
      </c>
      <c r="U12" s="18">
        <f>'Formato 6 c)'!G19</f>
        <v>771160.82000000007</v>
      </c>
    </row>
    <row r="13" spans="1: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2675455</v>
      </c>
      <c r="Q16" s="18">
        <f>'Formato 6 c)'!C23</f>
        <v>73436.479999999996</v>
      </c>
      <c r="R16" s="18">
        <f>'Formato 6 c)'!D23</f>
        <v>2748891.48</v>
      </c>
      <c r="S16" s="18">
        <f>'Formato 6 c)'!E23</f>
        <v>1977730.66</v>
      </c>
      <c r="T16" s="18">
        <f>'Formato 6 c)'!F23</f>
        <v>1950679.06</v>
      </c>
      <c r="U16" s="18">
        <f>'Formato 6 c)'!G23</f>
        <v>771160.82000000007</v>
      </c>
    </row>
    <row r="17" spans="1:21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2675455</v>
      </c>
      <c r="Q68" s="18">
        <f>'Formato 6 c)'!C77</f>
        <v>73436.479999999996</v>
      </c>
      <c r="R68" s="18">
        <f>'Formato 6 c)'!D77</f>
        <v>2748891.48</v>
      </c>
      <c r="S68" s="18">
        <f>'Formato 6 c)'!E77</f>
        <v>1977730.66</v>
      </c>
      <c r="T68" s="18">
        <f>'Formato 6 c)'!F77</f>
        <v>1950679.06</v>
      </c>
      <c r="U68" s="18">
        <f>'Formato 6 c)'!G77</f>
        <v>771160.82000000007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/>
  <cols>
    <col min="2" max="2" width="35.85546875" bestFit="1" customWidth="1"/>
    <col min="3" max="3" width="50.28515625" customWidth="1"/>
    <col min="4" max="4" width="12.140625" bestFit="1" customWidth="1"/>
  </cols>
  <sheetData>
    <row r="3" spans="2:3">
      <c r="B3" t="s">
        <v>829</v>
      </c>
    </row>
    <row r="6" spans="2:3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CASA DE LA CULTURA DEL MUNICIPIO DE VALLE DE SANTIAGO, GTO., Gobierno del Estado de Guanajuato</v>
      </c>
    </row>
    <row r="7" spans="2:3">
      <c r="C7" t="str">
        <f>CONCATENATE(ENTE_PUBLICO," (a)")</f>
        <v>CASA DE LA CULTURA DEL MUNICIPIO DE VALLE DE SANTIAGO, GTO., Gobierno del Estado de Guanajuato (a)</v>
      </c>
    </row>
    <row r="8" spans="2:3" ht="27" customHeight="1">
      <c r="B8" t="s">
        <v>795</v>
      </c>
      <c r="C8" s="24" t="s">
        <v>807</v>
      </c>
    </row>
    <row r="10" spans="2:3" ht="25.5" customHeight="1">
      <c r="B10" t="s">
        <v>796</v>
      </c>
      <c r="C10" s="24" t="s">
        <v>1169</v>
      </c>
    </row>
    <row r="11" spans="2:3" ht="20.25" customHeight="1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Valle de Santiago, Gobierno del Estado de Guanajuato</v>
      </c>
    </row>
    <row r="12" spans="2:3">
      <c r="B12" t="s">
        <v>794</v>
      </c>
      <c r="C12" s="24">
        <v>2018</v>
      </c>
    </row>
    <row r="14" spans="2:3">
      <c r="B14" t="s">
        <v>793</v>
      </c>
      <c r="C14" s="24" t="s">
        <v>3303</v>
      </c>
    </row>
    <row r="15" spans="2:3">
      <c r="C15" s="24">
        <v>3</v>
      </c>
    </row>
    <row r="16" spans="2:3">
      <c r="C16" s="24" t="s">
        <v>3304</v>
      </c>
    </row>
    <row r="18" spans="4:9" ht="13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septiembre de 2018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septiembre de 2018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septiembre de 2018 (m = g – l)</v>
      </c>
    </row>
    <row r="20" spans="4:9" ht="60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1" t="str">
        <f>CONCATENATE("Saldo al 31 de diciembre de ",ANIO_INFORME-1, " (d)")</f>
        <v>Saldo al 31 de diciembre de 2017 (d)</v>
      </c>
    </row>
    <row r="23" spans="4:9">
      <c r="D23" s="33">
        <f>ANIO_INFORME + 1</f>
        <v>2019</v>
      </c>
      <c r="E23" s="34" t="str">
        <f>CONCATENATE(ANIO_INFORME + 2, " (d)")</f>
        <v>2020 (d)</v>
      </c>
      <c r="F23" s="34" t="str">
        <f>CONCATENATE(ANIO_INFORME + 3, " (d)")</f>
        <v>2021 (d)</v>
      </c>
      <c r="G23" s="34" t="str">
        <f>CONCATENATE(ANIO_INFORME + 4, " (d)")</f>
        <v>2022 (d)</v>
      </c>
      <c r="H23" s="34" t="str">
        <f>CONCATENATE(ANIO_INFORME + 5, " (d)")</f>
        <v>2023 (d)</v>
      </c>
      <c r="I23" s="34" t="str">
        <f>CONCATENATE(ANIO_INFORME + 6, " (d)")</f>
        <v>2024 (d)</v>
      </c>
    </row>
    <row r="25" spans="4:9">
      <c r="D25" s="35" t="str">
        <f>CONCATENATE(ANIO_INFORME - 5, " ",CHAR(185)," (c)")</f>
        <v>2013 ¹ (c)</v>
      </c>
      <c r="E25" s="35" t="str">
        <f>CONCATENATE(ANIO_INFORME - 4, " ",CHAR(185)," (c)")</f>
        <v>2014 ¹ (c)</v>
      </c>
      <c r="F25" s="35" t="str">
        <f>CONCATENATE(ANIO_INFORME - 3, " ",CHAR(185)," (c)")</f>
        <v>2015 ¹ (c)</v>
      </c>
      <c r="G25" s="35" t="str">
        <f>CONCATENATE(ANIO_INFORME - 2, " ",CHAR(185)," (c)")</f>
        <v>2016 ¹ (c)</v>
      </c>
      <c r="H25" s="35" t="str">
        <f>CONCATENATE(ANIO_INFORME - 1, " ",CHAR(185)," (c)")</f>
        <v>2017 ¹ (c)</v>
      </c>
      <c r="I25" s="33">
        <f>ANIO_INFORME</f>
        <v>2018</v>
      </c>
    </row>
    <row r="26" spans="4:9">
      <c r="D26" s="92"/>
    </row>
    <row r="29" spans="4:9">
      <c r="D29" t="s">
        <v>3143</v>
      </c>
      <c r="E29" t="s">
        <v>3144</v>
      </c>
    </row>
    <row r="30" spans="4:9">
      <c r="D30" s="139">
        <v>-1.7976931348623099E+100</v>
      </c>
      <c r="E30" s="139">
        <v>1.7976931348623099E+100</v>
      </c>
    </row>
    <row r="32" spans="4:9">
      <c r="D32" t="s">
        <v>3145</v>
      </c>
      <c r="E32" t="s">
        <v>3146</v>
      </c>
    </row>
    <row r="33" spans="4: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sqref="A1:G1"/>
    </sheetView>
  </sheetViews>
  <sheetFormatPr baseColWidth="10" defaultColWidth="0" defaultRowHeight="15" zeroHeight="1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>
      <c r="A1" s="268" t="s">
        <v>3287</v>
      </c>
      <c r="B1" s="267"/>
      <c r="C1" s="267"/>
      <c r="D1" s="267"/>
      <c r="E1" s="267"/>
      <c r="F1" s="267"/>
      <c r="G1" s="267"/>
    </row>
    <row r="2" spans="1:7">
      <c r="A2" s="249" t="str">
        <f>ENTE_PUBLICO_A</f>
        <v>CASA DE LA CULTURA DEL MUNICIPIO DE VALLE DE SANTIAGO, GTO., Gobierno del Estado de Guanajuato (a)</v>
      </c>
      <c r="B2" s="250"/>
      <c r="C2" s="250"/>
      <c r="D2" s="250"/>
      <c r="E2" s="250"/>
      <c r="F2" s="250"/>
      <c r="G2" s="251"/>
    </row>
    <row r="3" spans="1:7">
      <c r="A3" s="255" t="s">
        <v>277</v>
      </c>
      <c r="B3" s="256"/>
      <c r="C3" s="256"/>
      <c r="D3" s="256"/>
      <c r="E3" s="256"/>
      <c r="F3" s="256"/>
      <c r="G3" s="257"/>
    </row>
    <row r="4" spans="1:7">
      <c r="A4" s="255" t="s">
        <v>399</v>
      </c>
      <c r="B4" s="256"/>
      <c r="C4" s="256"/>
      <c r="D4" s="256"/>
      <c r="E4" s="256"/>
      <c r="F4" s="256"/>
      <c r="G4" s="257"/>
    </row>
    <row r="5" spans="1:7">
      <c r="A5" s="255" t="str">
        <f>TRIMESTRE</f>
        <v>Del 1 de enero al 30 de septiembre de 2018 (b)</v>
      </c>
      <c r="B5" s="256"/>
      <c r="C5" s="256"/>
      <c r="D5" s="256"/>
      <c r="E5" s="256"/>
      <c r="F5" s="256"/>
      <c r="G5" s="257"/>
    </row>
    <row r="6" spans="1:7">
      <c r="A6" s="258" t="s">
        <v>118</v>
      </c>
      <c r="B6" s="259"/>
      <c r="C6" s="259"/>
      <c r="D6" s="259"/>
      <c r="E6" s="259"/>
      <c r="F6" s="259"/>
      <c r="G6" s="260"/>
    </row>
    <row r="7" spans="1:7">
      <c r="A7" s="264" t="s">
        <v>361</v>
      </c>
      <c r="B7" s="269" t="s">
        <v>279</v>
      </c>
      <c r="C7" s="269"/>
      <c r="D7" s="269"/>
      <c r="E7" s="269"/>
      <c r="F7" s="269"/>
      <c r="G7" s="269" t="s">
        <v>280</v>
      </c>
    </row>
    <row r="8" spans="1:7" ht="29.25" customHeight="1">
      <c r="A8" s="265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276"/>
    </row>
    <row r="9" spans="1:7">
      <c r="A9" s="52" t="s">
        <v>400</v>
      </c>
      <c r="B9" s="66">
        <f>SUM(B10,B11,B12,B15,B16,B19)</f>
        <v>1895786.4</v>
      </c>
      <c r="C9" s="66">
        <f t="shared" ref="C9:F9" si="0">SUM(C10,C11,C12,C15,C16,C19)</f>
        <v>-2000</v>
      </c>
      <c r="D9" s="66">
        <f t="shared" si="0"/>
        <v>1893786.4</v>
      </c>
      <c r="E9" s="66">
        <f t="shared" si="0"/>
        <v>1342826.44</v>
      </c>
      <c r="F9" s="66">
        <f t="shared" si="0"/>
        <v>1341026.44</v>
      </c>
      <c r="G9" s="66">
        <f>SUM(G10,G11,G12,G15,G16,G19)</f>
        <v>550959.96</v>
      </c>
    </row>
    <row r="10" spans="1:7" ht="14.25" customHeight="1">
      <c r="A10" s="53" t="s">
        <v>401</v>
      </c>
      <c r="B10" s="228">
        <v>1895786.4</v>
      </c>
      <c r="C10" s="228">
        <v>-2000</v>
      </c>
      <c r="D10" s="227">
        <v>1893786.4</v>
      </c>
      <c r="E10" s="228">
        <v>1342826.44</v>
      </c>
      <c r="F10" s="228">
        <v>1341026.44</v>
      </c>
      <c r="G10" s="227">
        <v>550959.96</v>
      </c>
    </row>
    <row r="11" spans="1:7">
      <c r="A11" s="53" t="s">
        <v>402</v>
      </c>
      <c r="B11" s="231"/>
      <c r="C11" s="231"/>
      <c r="D11" s="231">
        <v>0</v>
      </c>
      <c r="E11" s="231"/>
      <c r="F11" s="231"/>
      <c r="G11" s="231">
        <v>0</v>
      </c>
    </row>
    <row r="12" spans="1:7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>
      <c r="A13" s="63" t="s">
        <v>404</v>
      </c>
      <c r="B13" s="230"/>
      <c r="C13" s="230"/>
      <c r="D13" s="229">
        <v>0</v>
      </c>
      <c r="E13" s="230"/>
      <c r="F13" s="230"/>
      <c r="G13" s="230">
        <v>0</v>
      </c>
    </row>
    <row r="14" spans="1:7">
      <c r="A14" s="63" t="s">
        <v>405</v>
      </c>
      <c r="B14" s="230"/>
      <c r="C14" s="230"/>
      <c r="D14" s="229">
        <v>0</v>
      </c>
      <c r="E14" s="230"/>
      <c r="F14" s="230"/>
      <c r="G14" s="230">
        <v>0</v>
      </c>
    </row>
    <row r="15" spans="1:7">
      <c r="A15" s="53" t="s">
        <v>406</v>
      </c>
      <c r="B15" s="232"/>
      <c r="C15" s="232"/>
      <c r="D15" s="232">
        <v>0</v>
      </c>
      <c r="E15" s="232"/>
      <c r="F15" s="232"/>
      <c r="G15" s="232">
        <v>0</v>
      </c>
    </row>
    <row r="16" spans="1:7">
      <c r="A16" s="64" t="s">
        <v>407</v>
      </c>
      <c r="B16" s="67">
        <f>B17+B18</f>
        <v>0</v>
      </c>
      <c r="C16" s="67">
        <f t="shared" ref="C16:G16" si="2">C17+C18</f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>
      <c r="A17" s="63" t="s">
        <v>408</v>
      </c>
      <c r="B17" s="234"/>
      <c r="C17" s="234"/>
      <c r="D17" s="233">
        <v>0</v>
      </c>
      <c r="E17" s="234"/>
      <c r="F17" s="234"/>
      <c r="G17" s="234">
        <v>0</v>
      </c>
    </row>
    <row r="18" spans="1:7">
      <c r="A18" s="63" t="s">
        <v>409</v>
      </c>
      <c r="B18" s="234"/>
      <c r="C18" s="234"/>
      <c r="D18" s="233">
        <v>0</v>
      </c>
      <c r="E18" s="234"/>
      <c r="F18" s="234"/>
      <c r="G18" s="234">
        <v>0</v>
      </c>
    </row>
    <row r="19" spans="1:7">
      <c r="A19" s="53" t="s">
        <v>410</v>
      </c>
      <c r="B19" s="235"/>
      <c r="C19" s="235"/>
      <c r="D19" s="235">
        <v>0</v>
      </c>
      <c r="E19" s="235"/>
      <c r="F19" s="235"/>
      <c r="G19" s="235">
        <v>0</v>
      </c>
    </row>
    <row r="20" spans="1:7">
      <c r="A20" s="54"/>
      <c r="B20" s="68"/>
      <c r="C20" s="68"/>
      <c r="D20" s="68"/>
      <c r="E20" s="68"/>
      <c r="F20" s="68"/>
      <c r="G20" s="68"/>
    </row>
    <row r="21" spans="1:7" s="24" customFormat="1">
      <c r="A21" s="14" t="s">
        <v>411</v>
      </c>
      <c r="B21" s="66">
        <f>SUM(B22,B23,B24,B27,B28,B31)</f>
        <v>0</v>
      </c>
      <c r="C21" s="66">
        <f t="shared" ref="C21:F21" si="3">SUM(C22,C23,C24,C27,C28,C31)</f>
        <v>0</v>
      </c>
      <c r="D21" s="66">
        <f t="shared" si="3"/>
        <v>0</v>
      </c>
      <c r="E21" s="66">
        <f t="shared" si="3"/>
        <v>0</v>
      </c>
      <c r="F21" s="66">
        <f t="shared" si="3"/>
        <v>0</v>
      </c>
      <c r="G21" s="66">
        <f>SUM(G22,G23,G24,G27,G28,G31)</f>
        <v>0</v>
      </c>
    </row>
    <row r="22" spans="1:7" s="24" customFormat="1">
      <c r="A22" s="53" t="s">
        <v>401</v>
      </c>
      <c r="B22" s="237">
        <v>0</v>
      </c>
      <c r="C22" s="237">
        <v>0</v>
      </c>
      <c r="D22" s="236">
        <v>0</v>
      </c>
      <c r="E22" s="237">
        <v>0</v>
      </c>
      <c r="F22" s="237">
        <v>0</v>
      </c>
      <c r="G22" s="236">
        <v>0</v>
      </c>
    </row>
    <row r="23" spans="1:7" s="24" customFormat="1">
      <c r="A23" s="53" t="s">
        <v>402</v>
      </c>
      <c r="B23" s="238"/>
      <c r="C23" s="238"/>
      <c r="D23" s="238">
        <v>0</v>
      </c>
      <c r="E23" s="238"/>
      <c r="F23" s="238"/>
      <c r="G23" s="238">
        <v>0</v>
      </c>
    </row>
    <row r="24" spans="1:7" s="24" customFormat="1">
      <c r="A24" s="53" t="s">
        <v>403</v>
      </c>
      <c r="B24" s="67">
        <f>B25+B26</f>
        <v>0</v>
      </c>
      <c r="C24" s="67">
        <f t="shared" ref="C24:G24" si="4">C25+C26</f>
        <v>0</v>
      </c>
      <c r="D24" s="67">
        <f t="shared" si="4"/>
        <v>0</v>
      </c>
      <c r="E24" s="67">
        <f t="shared" si="4"/>
        <v>0</v>
      </c>
      <c r="F24" s="67">
        <f t="shared" si="4"/>
        <v>0</v>
      </c>
      <c r="G24" s="67">
        <f t="shared" si="4"/>
        <v>0</v>
      </c>
    </row>
    <row r="25" spans="1:7" s="24" customFormat="1">
      <c r="A25" s="63" t="s">
        <v>404</v>
      </c>
      <c r="B25" s="240"/>
      <c r="C25" s="240"/>
      <c r="D25" s="239">
        <v>0</v>
      </c>
      <c r="E25" s="240"/>
      <c r="F25" s="240"/>
      <c r="G25" s="240">
        <v>0</v>
      </c>
    </row>
    <row r="26" spans="1:7" s="24" customFormat="1">
      <c r="A26" s="63" t="s">
        <v>405</v>
      </c>
      <c r="B26" s="240"/>
      <c r="C26" s="240"/>
      <c r="D26" s="239">
        <v>0</v>
      </c>
      <c r="E26" s="240"/>
      <c r="F26" s="240"/>
      <c r="G26" s="240">
        <v>0</v>
      </c>
    </row>
    <row r="27" spans="1:7" s="24" customFormat="1">
      <c r="A27" s="53" t="s">
        <v>406</v>
      </c>
      <c r="B27" s="241"/>
      <c r="C27" s="241"/>
      <c r="D27" s="241">
        <v>0</v>
      </c>
      <c r="E27" s="241"/>
      <c r="F27" s="241"/>
      <c r="G27" s="241">
        <v>0</v>
      </c>
    </row>
    <row r="28" spans="1:7" s="24" customFormat="1">
      <c r="A28" s="64" t="s">
        <v>407</v>
      </c>
      <c r="B28" s="67">
        <f>B29+B30</f>
        <v>0</v>
      </c>
      <c r="C28" s="67">
        <f t="shared" ref="C28:G28" si="5">C29+C30</f>
        <v>0</v>
      </c>
      <c r="D28" s="67">
        <f t="shared" si="5"/>
        <v>0</v>
      </c>
      <c r="E28" s="67">
        <f t="shared" si="5"/>
        <v>0</v>
      </c>
      <c r="F28" s="67">
        <f t="shared" si="5"/>
        <v>0</v>
      </c>
      <c r="G28" s="67">
        <f t="shared" si="5"/>
        <v>0</v>
      </c>
    </row>
    <row r="29" spans="1:7" s="24" customFormat="1">
      <c r="A29" s="63" t="s">
        <v>408</v>
      </c>
      <c r="B29" s="243"/>
      <c r="C29" s="243"/>
      <c r="D29" s="242">
        <v>0</v>
      </c>
      <c r="E29" s="243"/>
      <c r="F29" s="243"/>
      <c r="G29" s="243">
        <v>0</v>
      </c>
    </row>
    <row r="30" spans="1:7" s="24" customFormat="1">
      <c r="A30" s="63" t="s">
        <v>409</v>
      </c>
      <c r="B30" s="243"/>
      <c r="C30" s="243"/>
      <c r="D30" s="242">
        <v>0</v>
      </c>
      <c r="E30" s="243"/>
      <c r="F30" s="243"/>
      <c r="G30" s="243">
        <v>0</v>
      </c>
    </row>
    <row r="31" spans="1:7" s="24" customFormat="1">
      <c r="A31" s="53" t="s">
        <v>410</v>
      </c>
      <c r="B31" s="244"/>
      <c r="C31" s="244"/>
      <c r="D31" s="244">
        <v>0</v>
      </c>
      <c r="E31" s="244"/>
      <c r="F31" s="244"/>
      <c r="G31" s="244">
        <v>0</v>
      </c>
    </row>
    <row r="32" spans="1:7">
      <c r="A32" s="54"/>
      <c r="B32" s="68"/>
      <c r="C32" s="68"/>
      <c r="D32" s="68"/>
      <c r="E32" s="68"/>
      <c r="F32" s="68"/>
      <c r="G32" s="68"/>
    </row>
    <row r="33" spans="1:7">
      <c r="A33" s="55" t="s">
        <v>412</v>
      </c>
      <c r="B33" s="66">
        <f>B21+B9</f>
        <v>1895786.4</v>
      </c>
      <c r="C33" s="66">
        <f t="shared" ref="C33:G33" si="6">C21+C9</f>
        <v>-2000</v>
      </c>
      <c r="D33" s="66">
        <f t="shared" si="6"/>
        <v>1893786.4</v>
      </c>
      <c r="E33" s="66">
        <f t="shared" si="6"/>
        <v>1342826.44</v>
      </c>
      <c r="F33" s="66">
        <f t="shared" si="6"/>
        <v>1341026.44</v>
      </c>
      <c r="G33" s="66">
        <f t="shared" si="6"/>
        <v>550959.96</v>
      </c>
    </row>
    <row r="34" spans="1:7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1895786.4</v>
      </c>
      <c r="Q2" s="18">
        <f>'Formato 6 d)'!C9</f>
        <v>-2000</v>
      </c>
      <c r="R2" s="18">
        <f>'Formato 6 d)'!D9</f>
        <v>1893786.4</v>
      </c>
      <c r="S2" s="18">
        <f>'Formato 6 d)'!E9</f>
        <v>1342826.44</v>
      </c>
      <c r="T2" s="18">
        <f>'Formato 6 d)'!F9</f>
        <v>1341026.44</v>
      </c>
      <c r="U2" s="18">
        <f>'Formato 6 d)'!G9</f>
        <v>550959.96</v>
      </c>
    </row>
    <row r="3" spans="1: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1895786.4</v>
      </c>
      <c r="Q3" s="18">
        <f>'Formato 6 d)'!C10</f>
        <v>-2000</v>
      </c>
      <c r="R3" s="18">
        <f>'Formato 6 d)'!D10</f>
        <v>1893786.4</v>
      </c>
      <c r="S3" s="18">
        <f>'Formato 6 d)'!E10</f>
        <v>1342826.44</v>
      </c>
      <c r="T3" s="18">
        <f>'Formato 6 d)'!F10</f>
        <v>1341026.44</v>
      </c>
      <c r="U3" s="18">
        <f>'Formato 6 d)'!G10</f>
        <v>550959.96</v>
      </c>
      <c r="V3" s="18"/>
    </row>
    <row r="4" spans="1: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1895786.4</v>
      </c>
      <c r="Q24" s="18">
        <f>'Formato 6 d)'!C33</f>
        <v>-2000</v>
      </c>
      <c r="R24" s="18">
        <f>'Formato 6 d)'!D33</f>
        <v>1893786.4</v>
      </c>
      <c r="S24" s="18">
        <f>'Formato 6 d)'!E33</f>
        <v>1342826.44</v>
      </c>
      <c r="T24" s="18">
        <f>'Formato 6 d)'!F33</f>
        <v>1341026.44</v>
      </c>
      <c r="U24" s="18">
        <f>'Formato 6 d)'!G33</f>
        <v>550959.96</v>
      </c>
    </row>
    <row r="25" spans="1:21">
      <c r="A25" s="3"/>
      <c r="P25" s="18"/>
      <c r="Q25" s="18"/>
      <c r="R25" s="18"/>
      <c r="S25" s="18"/>
      <c r="T25" s="18"/>
      <c r="U25" s="18"/>
    </row>
    <row r="26" spans="1:21">
      <c r="A26" s="3"/>
      <c r="P26" s="18"/>
      <c r="Q26" s="18"/>
      <c r="R26" s="18"/>
      <c r="S26" s="18"/>
      <c r="T26" s="18"/>
      <c r="U26" s="18"/>
    </row>
    <row r="27" spans="1:21">
      <c r="A27" s="3"/>
      <c r="P27" s="18"/>
      <c r="Q27" s="18"/>
      <c r="R27" s="18"/>
      <c r="S27" s="18"/>
      <c r="T27" s="18"/>
      <c r="U27" s="18"/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  <row r="40" spans="1:21">
      <c r="A40" s="3"/>
      <c r="P40" s="18"/>
      <c r="Q40" s="18"/>
      <c r="R40" s="18"/>
      <c r="S40" s="18"/>
      <c r="T40" s="18"/>
      <c r="U40" s="18"/>
    </row>
    <row r="41" spans="1:21">
      <c r="A41" s="3"/>
      <c r="P41" s="18"/>
      <c r="Q41" s="18"/>
      <c r="R41" s="18"/>
      <c r="S41" s="18"/>
      <c r="T41" s="18"/>
      <c r="U41" s="18"/>
    </row>
    <row r="42" spans="1:21">
      <c r="A42" s="3"/>
      <c r="P42" s="18"/>
      <c r="Q42" s="18"/>
      <c r="R42" s="18"/>
      <c r="S42" s="18"/>
      <c r="T42" s="18"/>
      <c r="U42" s="18"/>
    </row>
    <row r="43" spans="1:21">
      <c r="A43" s="3"/>
      <c r="P43" s="18"/>
      <c r="Q43" s="18"/>
      <c r="R43" s="18"/>
      <c r="S43" s="18"/>
      <c r="T43" s="18"/>
      <c r="U43" s="18"/>
    </row>
    <row r="44" spans="1:21">
      <c r="A44" s="3"/>
      <c r="P44" s="18"/>
      <c r="Q44" s="18"/>
      <c r="R44" s="18"/>
      <c r="S44" s="18"/>
      <c r="T44" s="18"/>
      <c r="U44" s="18"/>
    </row>
    <row r="45" spans="1:21">
      <c r="A45" s="3"/>
      <c r="P45" s="18"/>
      <c r="Q45" s="18"/>
      <c r="R45" s="18"/>
      <c r="S45" s="18"/>
      <c r="T45" s="18"/>
      <c r="U45" s="18"/>
    </row>
    <row r="46" spans="1:21">
      <c r="A46" s="3"/>
      <c r="P46" s="18"/>
      <c r="Q46" s="18"/>
      <c r="R46" s="18"/>
      <c r="S46" s="18"/>
      <c r="T46" s="18"/>
      <c r="U46" s="18"/>
    </row>
    <row r="47" spans="1:21">
      <c r="A47" s="3"/>
      <c r="P47" s="18"/>
      <c r="Q47" s="18"/>
      <c r="R47" s="18"/>
      <c r="S47" s="18"/>
      <c r="T47" s="18"/>
      <c r="U47" s="18"/>
    </row>
    <row r="48" spans="1:21">
      <c r="A48" s="3"/>
      <c r="P48" s="18"/>
      <c r="Q48" s="18"/>
      <c r="R48" s="18"/>
      <c r="S48" s="18"/>
      <c r="T48" s="18"/>
      <c r="U48" s="18"/>
    </row>
    <row r="49" spans="1:21">
      <c r="A49" s="3"/>
      <c r="P49" s="18"/>
      <c r="Q49" s="18"/>
      <c r="R49" s="18"/>
      <c r="S49" s="18"/>
      <c r="T49" s="18"/>
      <c r="U49" s="18"/>
    </row>
    <row r="50" spans="1:21">
      <c r="A50" s="3"/>
      <c r="P50" s="18"/>
      <c r="Q50" s="18"/>
      <c r="R50" s="18"/>
      <c r="S50" s="18"/>
      <c r="T50" s="18"/>
      <c r="U50" s="18"/>
    </row>
    <row r="51" spans="1:21">
      <c r="A51" s="3"/>
      <c r="P51" s="18"/>
      <c r="Q51" s="18"/>
      <c r="R51" s="18"/>
      <c r="S51" s="18"/>
      <c r="T51" s="18"/>
      <c r="U51" s="18"/>
    </row>
    <row r="52" spans="1:21">
      <c r="A52" s="3"/>
      <c r="P52" s="18"/>
      <c r="Q52" s="18"/>
      <c r="R52" s="18"/>
      <c r="S52" s="18"/>
      <c r="T52" s="18"/>
      <c r="U52" s="18"/>
    </row>
    <row r="53" spans="1:21">
      <c r="A53" s="3"/>
      <c r="P53" s="18"/>
      <c r="Q53" s="18"/>
      <c r="R53" s="18"/>
      <c r="S53" s="18"/>
      <c r="T53" s="18"/>
      <c r="U53" s="18"/>
    </row>
    <row r="54" spans="1:21">
      <c r="A54" s="3"/>
      <c r="P54" s="18"/>
      <c r="Q54" s="18"/>
      <c r="R54" s="18"/>
      <c r="S54" s="18"/>
      <c r="T54" s="18"/>
      <c r="U54" s="18"/>
    </row>
    <row r="55" spans="1:21">
      <c r="A55" s="3"/>
      <c r="P55" s="18"/>
      <c r="Q55" s="18"/>
      <c r="R55" s="18"/>
      <c r="S55" s="18"/>
      <c r="T55" s="18"/>
      <c r="U55" s="18"/>
    </row>
    <row r="56" spans="1:21">
      <c r="A56" s="3"/>
      <c r="P56" s="18"/>
      <c r="Q56" s="18"/>
      <c r="R56" s="18"/>
      <c r="S56" s="18"/>
      <c r="T56" s="18"/>
      <c r="U56" s="18"/>
    </row>
    <row r="57" spans="1:21">
      <c r="A57" s="3"/>
      <c r="P57" s="18"/>
      <c r="Q57" s="18"/>
      <c r="R57" s="18"/>
      <c r="S57" s="18"/>
      <c r="T57" s="18"/>
      <c r="U57" s="18"/>
    </row>
    <row r="58" spans="1:21">
      <c r="A58" s="3"/>
      <c r="P58" s="18"/>
      <c r="Q58" s="18"/>
      <c r="R58" s="18"/>
      <c r="S58" s="18"/>
      <c r="T58" s="18"/>
      <c r="U58" s="18"/>
    </row>
    <row r="59" spans="1:21">
      <c r="A59" s="3"/>
      <c r="P59" s="18"/>
      <c r="Q59" s="18"/>
      <c r="R59" s="18"/>
      <c r="S59" s="18"/>
      <c r="T59" s="18"/>
      <c r="U59" s="18"/>
    </row>
    <row r="60" spans="1:21">
      <c r="A60" s="3"/>
      <c r="P60" s="18"/>
      <c r="Q60" s="18"/>
      <c r="R60" s="18"/>
      <c r="S60" s="18"/>
      <c r="T60" s="18"/>
      <c r="U60" s="18"/>
    </row>
    <row r="61" spans="1:21">
      <c r="A61" s="3"/>
      <c r="P61" s="18"/>
      <c r="Q61" s="18"/>
      <c r="R61" s="18"/>
      <c r="S61" s="18"/>
      <c r="T61" s="18"/>
      <c r="U61" s="18"/>
    </row>
    <row r="62" spans="1:21">
      <c r="A62" s="3"/>
      <c r="P62" s="18"/>
      <c r="Q62" s="18"/>
      <c r="R62" s="18"/>
      <c r="S62" s="18"/>
      <c r="T62" s="18"/>
      <c r="U62" s="18"/>
    </row>
    <row r="63" spans="1:21">
      <c r="A63" s="3"/>
      <c r="P63" s="18"/>
      <c r="Q63" s="18"/>
      <c r="R63" s="18"/>
      <c r="S63" s="18"/>
      <c r="T63" s="18"/>
      <c r="U63" s="18"/>
    </row>
    <row r="64" spans="1:21">
      <c r="A64" s="3"/>
      <c r="P64" s="18"/>
      <c r="Q64" s="18"/>
      <c r="R64" s="18"/>
      <c r="S64" s="18"/>
      <c r="T64" s="18"/>
      <c r="U64" s="18"/>
    </row>
    <row r="65" spans="1:21">
      <c r="A65" s="3"/>
      <c r="P65" s="18"/>
      <c r="Q65" s="18"/>
      <c r="R65" s="18"/>
      <c r="S65" s="18"/>
      <c r="T65" s="18"/>
      <c r="U65" s="18"/>
    </row>
    <row r="66" spans="1:21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/>
  <cols>
    <col min="1" max="1" width="81.42578125" customWidth="1"/>
    <col min="2" max="7" width="20.7109375" customWidth="1"/>
    <col min="8" max="16384" width="10.85546875" hidden="1"/>
  </cols>
  <sheetData>
    <row r="1" spans="1:7" ht="37.5" customHeight="1">
      <c r="A1" s="267" t="s">
        <v>413</v>
      </c>
      <c r="B1" s="267"/>
      <c r="C1" s="267"/>
      <c r="D1" s="267"/>
      <c r="E1" s="267"/>
      <c r="F1" s="267"/>
      <c r="G1" s="267"/>
    </row>
    <row r="2" spans="1:7">
      <c r="A2" s="249" t="str">
        <f>ENTIDAD</f>
        <v>Municipio de Valle de Santiago, Gobierno del Estado de Guanajuato</v>
      </c>
      <c r="B2" s="250"/>
      <c r="C2" s="250"/>
      <c r="D2" s="250"/>
      <c r="E2" s="250"/>
      <c r="F2" s="250"/>
      <c r="G2" s="251"/>
    </row>
    <row r="3" spans="1:7">
      <c r="A3" s="252" t="s">
        <v>414</v>
      </c>
      <c r="B3" s="253"/>
      <c r="C3" s="253"/>
      <c r="D3" s="253"/>
      <c r="E3" s="253"/>
      <c r="F3" s="253"/>
      <c r="G3" s="254"/>
    </row>
    <row r="4" spans="1:7">
      <c r="A4" s="252" t="s">
        <v>118</v>
      </c>
      <c r="B4" s="253"/>
      <c r="C4" s="253"/>
      <c r="D4" s="253"/>
      <c r="E4" s="253"/>
      <c r="F4" s="253"/>
      <c r="G4" s="254"/>
    </row>
    <row r="5" spans="1:7">
      <c r="A5" s="252" t="s">
        <v>415</v>
      </c>
      <c r="B5" s="253"/>
      <c r="C5" s="253"/>
      <c r="D5" s="253"/>
      <c r="E5" s="253"/>
      <c r="F5" s="253"/>
      <c r="G5" s="254"/>
    </row>
    <row r="6" spans="1:7">
      <c r="A6" s="264" t="s">
        <v>3288</v>
      </c>
      <c r="B6" s="51">
        <f>ANIO1P</f>
        <v>2019</v>
      </c>
      <c r="C6" s="277" t="str">
        <f>ANIO2P</f>
        <v>2020 (d)</v>
      </c>
      <c r="D6" s="277" t="str">
        <f>ANIO3P</f>
        <v>2021 (d)</v>
      </c>
      <c r="E6" s="277" t="str">
        <f>ANIO4P</f>
        <v>2022 (d)</v>
      </c>
      <c r="F6" s="277" t="str">
        <f>ANIO5P</f>
        <v>2023 (d)</v>
      </c>
      <c r="G6" s="277" t="str">
        <f>ANIO6P</f>
        <v>2024 (d)</v>
      </c>
    </row>
    <row r="7" spans="1:7" ht="48" customHeight="1">
      <c r="A7" s="265"/>
      <c r="B7" s="88" t="s">
        <v>3291</v>
      </c>
      <c r="C7" s="278"/>
      <c r="D7" s="278"/>
      <c r="E7" s="278"/>
      <c r="F7" s="278"/>
      <c r="G7" s="278"/>
    </row>
    <row r="8" spans="1:7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>
      <c r="A21" s="54"/>
      <c r="B21" s="54"/>
      <c r="C21" s="54"/>
      <c r="D21" s="54"/>
      <c r="E21" s="54"/>
      <c r="F21" s="54"/>
      <c r="G21" s="54"/>
    </row>
    <row r="22" spans="1:7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>
      <c r="A28" s="54"/>
      <c r="B28" s="54"/>
      <c r="C28" s="54"/>
      <c r="D28" s="54"/>
      <c r="E28" s="54"/>
      <c r="F28" s="54"/>
      <c r="G28" s="54"/>
    </row>
    <row r="29" spans="1:7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>
      <c r="A31" s="54"/>
      <c r="B31" s="54"/>
      <c r="C31" s="54"/>
      <c r="D31" s="54"/>
      <c r="E31" s="54"/>
      <c r="F31" s="54"/>
      <c r="G31" s="54"/>
    </row>
    <row r="32" spans="1:7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>
      <c r="A33" s="54"/>
      <c r="B33" s="54"/>
      <c r="C33" s="54"/>
      <c r="D33" s="54"/>
      <c r="E33" s="54"/>
      <c r="F33" s="54"/>
      <c r="G33" s="54"/>
    </row>
    <row r="34" spans="1:7">
      <c r="A34" s="55" t="s">
        <v>271</v>
      </c>
      <c r="B34" s="62"/>
      <c r="C34" s="62"/>
      <c r="D34" s="62"/>
      <c r="E34" s="62"/>
      <c r="F34" s="62"/>
      <c r="G34" s="62"/>
    </row>
    <row r="35" spans="1:7" ht="30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>
      <c r="A38" s="58"/>
      <c r="B38" s="13"/>
      <c r="C38" s="13"/>
      <c r="D38" s="13"/>
      <c r="E38" s="13"/>
      <c r="F38" s="13"/>
      <c r="G38" s="13"/>
    </row>
    <row r="39" spans="1:7" hidden="1">
      <c r="A39" s="7"/>
      <c r="B39" s="7"/>
      <c r="C39" s="7"/>
      <c r="D39" s="7"/>
      <c r="E39" s="7"/>
      <c r="F39" s="7"/>
      <c r="G39" s="7"/>
    </row>
    <row r="40" spans="1:7" hidden="1">
      <c r="A40" s="7"/>
      <c r="B40" s="7"/>
      <c r="C40" s="7"/>
      <c r="D40" s="7"/>
      <c r="E40" s="7"/>
      <c r="F40" s="7"/>
      <c r="G40" s="7"/>
    </row>
    <row r="41" spans="1:7" hidden="1">
      <c r="A41" s="7"/>
      <c r="B41" s="7"/>
      <c r="C41" s="7"/>
      <c r="D41" s="7"/>
      <c r="E41" s="7"/>
      <c r="F41" s="7"/>
      <c r="G41" s="7"/>
    </row>
    <row r="42" spans="1:7" hidden="1">
      <c r="A42" s="7"/>
      <c r="B42" s="7"/>
      <c r="C42" s="7"/>
      <c r="D42" s="7"/>
      <c r="E42" s="7"/>
      <c r="F42" s="7"/>
      <c r="G42" s="7"/>
    </row>
    <row r="43" spans="1:7" hidden="1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>
      <c r="A1" s="267" t="s">
        <v>451</v>
      </c>
      <c r="B1" s="267"/>
      <c r="C1" s="267"/>
      <c r="D1" s="267"/>
      <c r="E1" s="267"/>
      <c r="F1" s="267"/>
      <c r="G1" s="267"/>
    </row>
    <row r="2" spans="1:7" customFormat="1">
      <c r="A2" s="249" t="str">
        <f>ENTIDAD</f>
        <v>Municipio de Valle de Santiago, Gobierno del Estado de Guanajuato</v>
      </c>
      <c r="B2" s="250"/>
      <c r="C2" s="250"/>
      <c r="D2" s="250"/>
      <c r="E2" s="250"/>
      <c r="F2" s="250"/>
      <c r="G2" s="251"/>
    </row>
    <row r="3" spans="1:7" customFormat="1">
      <c r="A3" s="252" t="s">
        <v>452</v>
      </c>
      <c r="B3" s="253"/>
      <c r="C3" s="253"/>
      <c r="D3" s="253"/>
      <c r="E3" s="253"/>
      <c r="F3" s="253"/>
      <c r="G3" s="254"/>
    </row>
    <row r="4" spans="1:7" customFormat="1">
      <c r="A4" s="252" t="s">
        <v>118</v>
      </c>
      <c r="B4" s="253"/>
      <c r="C4" s="253"/>
      <c r="D4" s="253"/>
      <c r="E4" s="253"/>
      <c r="F4" s="253"/>
      <c r="G4" s="254"/>
    </row>
    <row r="5" spans="1:7" customFormat="1">
      <c r="A5" s="252" t="s">
        <v>415</v>
      </c>
      <c r="B5" s="253"/>
      <c r="C5" s="253"/>
      <c r="D5" s="253"/>
      <c r="E5" s="253"/>
      <c r="F5" s="253"/>
      <c r="G5" s="254"/>
    </row>
    <row r="6" spans="1:7" customFormat="1">
      <c r="A6" s="279" t="s">
        <v>3142</v>
      </c>
      <c r="B6" s="51">
        <f>ANIO1P</f>
        <v>2019</v>
      </c>
      <c r="C6" s="277" t="str">
        <f>ANIO2P</f>
        <v>2020 (d)</v>
      </c>
      <c r="D6" s="277" t="str">
        <f>ANIO3P</f>
        <v>2021 (d)</v>
      </c>
      <c r="E6" s="277" t="str">
        <f>ANIO4P</f>
        <v>2022 (d)</v>
      </c>
      <c r="F6" s="277" t="str">
        <f>ANIO5P</f>
        <v>2023 (d)</v>
      </c>
      <c r="G6" s="277" t="str">
        <f>ANIO6P</f>
        <v>2024 (d)</v>
      </c>
    </row>
    <row r="7" spans="1:7" customFormat="1" ht="48" customHeight="1">
      <c r="A7" s="280"/>
      <c r="B7" s="88" t="s">
        <v>3291</v>
      </c>
      <c r="C7" s="278"/>
      <c r="D7" s="278"/>
      <c r="E7" s="278"/>
      <c r="F7" s="278"/>
      <c r="G7" s="278"/>
    </row>
    <row r="8" spans="1:7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>
      <c r="A18" s="89"/>
      <c r="B18" s="54"/>
      <c r="C18" s="54"/>
      <c r="D18" s="54"/>
      <c r="E18" s="54"/>
      <c r="F18" s="54"/>
      <c r="G18" s="54"/>
    </row>
    <row r="19" spans="1:7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>
      <c r="A29" s="54"/>
      <c r="B29" s="54"/>
      <c r="C29" s="54"/>
      <c r="D29" s="54"/>
      <c r="E29" s="54"/>
      <c r="F29" s="54"/>
      <c r="G29" s="54"/>
    </row>
    <row r="30" spans="1:7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>
      <c r="A1" s="267" t="s">
        <v>466</v>
      </c>
      <c r="B1" s="267"/>
      <c r="C1" s="267"/>
      <c r="D1" s="267"/>
      <c r="E1" s="267"/>
      <c r="F1" s="267"/>
      <c r="G1" s="267"/>
    </row>
    <row r="2" spans="1:7">
      <c r="A2" s="249" t="str">
        <f>ENTIDAD</f>
        <v>Municipio de Valle de Santiago, Gobierno del Estado de Guanajuato</v>
      </c>
      <c r="B2" s="250"/>
      <c r="C2" s="250"/>
      <c r="D2" s="250"/>
      <c r="E2" s="250"/>
      <c r="F2" s="250"/>
      <c r="G2" s="251"/>
    </row>
    <row r="3" spans="1:7">
      <c r="A3" s="252" t="s">
        <v>467</v>
      </c>
      <c r="B3" s="253"/>
      <c r="C3" s="253"/>
      <c r="D3" s="253"/>
      <c r="E3" s="253"/>
      <c r="F3" s="253"/>
      <c r="G3" s="254"/>
    </row>
    <row r="4" spans="1:7">
      <c r="A4" s="258" t="s">
        <v>118</v>
      </c>
      <c r="B4" s="259"/>
      <c r="C4" s="259"/>
      <c r="D4" s="259"/>
      <c r="E4" s="259"/>
      <c r="F4" s="259"/>
      <c r="G4" s="260"/>
    </row>
    <row r="5" spans="1:7">
      <c r="A5" s="284" t="s">
        <v>3288</v>
      </c>
      <c r="B5" s="282" t="str">
        <f>ANIO5R</f>
        <v>2013 ¹ (c)</v>
      </c>
      <c r="C5" s="282" t="str">
        <f>ANIO4R</f>
        <v>2014 ¹ (c)</v>
      </c>
      <c r="D5" s="282" t="str">
        <f>ANIO3R</f>
        <v>2015 ¹ (c)</v>
      </c>
      <c r="E5" s="282" t="str">
        <f>ANIO2R</f>
        <v>2016 ¹ (c)</v>
      </c>
      <c r="F5" s="282" t="str">
        <f>ANIO1R</f>
        <v>2017 ¹ (c)</v>
      </c>
      <c r="G5" s="51">
        <f>ANIO_INFORME</f>
        <v>2018</v>
      </c>
    </row>
    <row r="6" spans="1:7" ht="32.1" customHeight="1">
      <c r="A6" s="285"/>
      <c r="B6" s="283"/>
      <c r="C6" s="283"/>
      <c r="D6" s="283"/>
      <c r="E6" s="283"/>
      <c r="F6" s="283"/>
      <c r="G6" s="88" t="s">
        <v>3294</v>
      </c>
    </row>
    <row r="7" spans="1:7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>
      <c r="A20" s="54"/>
      <c r="B20" s="54"/>
      <c r="C20" s="54"/>
      <c r="D20" s="54"/>
      <c r="E20" s="54"/>
      <c r="F20" s="54"/>
      <c r="G20" s="54"/>
    </row>
    <row r="21" spans="1:7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>
      <c r="A27" s="54"/>
      <c r="B27" s="54"/>
      <c r="C27" s="54"/>
      <c r="D27" s="54"/>
      <c r="E27" s="54"/>
      <c r="F27" s="54"/>
      <c r="G27" s="54"/>
    </row>
    <row r="28" spans="1:7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>
      <c r="A30" s="54"/>
      <c r="B30" s="54"/>
      <c r="C30" s="54"/>
      <c r="D30" s="54"/>
      <c r="E30" s="54"/>
      <c r="F30" s="54"/>
      <c r="G30" s="54"/>
    </row>
    <row r="31" spans="1:7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>
      <c r="A32" s="54"/>
      <c r="B32" s="54"/>
      <c r="C32" s="54"/>
      <c r="D32" s="54"/>
      <c r="E32" s="54"/>
      <c r="F32" s="54"/>
      <c r="G32" s="54"/>
    </row>
    <row r="33" spans="1:7">
      <c r="A33" s="55" t="s">
        <v>271</v>
      </c>
      <c r="B33" s="54"/>
      <c r="C33" s="54"/>
      <c r="D33" s="54"/>
      <c r="E33" s="54"/>
      <c r="F33" s="54"/>
      <c r="G33" s="54"/>
    </row>
    <row r="34" spans="1:7" ht="30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>
      <c r="A37" s="65"/>
      <c r="B37" s="65"/>
      <c r="C37" s="65"/>
      <c r="D37" s="65"/>
      <c r="E37" s="65"/>
      <c r="F37" s="65"/>
      <c r="G37" s="65"/>
    </row>
    <row r="38" spans="1:7">
      <c r="A38" s="90"/>
    </row>
    <row r="39" spans="1:7" ht="15" customHeight="1">
      <c r="A39" s="281" t="s">
        <v>3292</v>
      </c>
      <c r="B39" s="281"/>
      <c r="C39" s="281"/>
      <c r="D39" s="281"/>
      <c r="E39" s="281"/>
      <c r="F39" s="281"/>
      <c r="G39" s="281"/>
    </row>
    <row r="40" spans="1:7" ht="15" customHeight="1">
      <c r="A40" s="281" t="s">
        <v>3293</v>
      </c>
      <c r="B40" s="281"/>
      <c r="C40" s="281"/>
      <c r="D40" s="281"/>
      <c r="E40" s="281"/>
      <c r="F40" s="281"/>
      <c r="G40" s="281"/>
    </row>
    <row r="41" spans="1:7" hidden="1"/>
    <row r="42" spans="1:7" ht="15" hidden="1" customHeight="1"/>
    <row r="43" spans="1:7" ht="15" hidden="1" customHeight="1"/>
    <row r="44" spans="1:7" ht="15" hidden="1" customHeight="1"/>
    <row r="45" spans="1:7" ht="15" hidden="1" customHeight="1"/>
    <row r="46" spans="1:7" ht="15" hidden="1" customHeight="1"/>
    <row r="47" spans="1:7" ht="15.75" hidden="1" customHeight="1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>
      <c r="A1" s="267" t="s">
        <v>490</v>
      </c>
      <c r="B1" s="267"/>
      <c r="C1" s="267"/>
      <c r="D1" s="267"/>
      <c r="E1" s="267"/>
      <c r="F1" s="267"/>
      <c r="G1" s="267"/>
    </row>
    <row r="2" spans="1:7">
      <c r="A2" s="249" t="str">
        <f>ENTIDAD</f>
        <v>Municipio de Valle de Santiago, Gobierno del Estado de Guanajuato</v>
      </c>
      <c r="B2" s="250"/>
      <c r="C2" s="250"/>
      <c r="D2" s="250"/>
      <c r="E2" s="250"/>
      <c r="F2" s="250"/>
      <c r="G2" s="251"/>
    </row>
    <row r="3" spans="1:7">
      <c r="A3" s="252" t="s">
        <v>491</v>
      </c>
      <c r="B3" s="253"/>
      <c r="C3" s="253"/>
      <c r="D3" s="253"/>
      <c r="E3" s="253"/>
      <c r="F3" s="253"/>
      <c r="G3" s="254"/>
    </row>
    <row r="4" spans="1:7">
      <c r="A4" s="258" t="s">
        <v>118</v>
      </c>
      <c r="B4" s="259"/>
      <c r="C4" s="259"/>
      <c r="D4" s="259"/>
      <c r="E4" s="259"/>
      <c r="F4" s="259"/>
      <c r="G4" s="260"/>
    </row>
    <row r="5" spans="1:7">
      <c r="A5" s="286" t="s">
        <v>3142</v>
      </c>
      <c r="B5" s="282" t="str">
        <f>ANIO5R</f>
        <v>2013 ¹ (c)</v>
      </c>
      <c r="C5" s="282" t="str">
        <f>ANIO4R</f>
        <v>2014 ¹ (c)</v>
      </c>
      <c r="D5" s="282" t="str">
        <f>ANIO3R</f>
        <v>2015 ¹ (c)</v>
      </c>
      <c r="E5" s="282" t="str">
        <f>ANIO2R</f>
        <v>2016 ¹ (c)</v>
      </c>
      <c r="F5" s="282" t="str">
        <f>ANIO1R</f>
        <v>2017 ¹ (c)</v>
      </c>
      <c r="G5" s="51">
        <f>ANIO_INFORME</f>
        <v>2018</v>
      </c>
    </row>
    <row r="6" spans="1:7" ht="32.1" customHeight="1">
      <c r="A6" s="287"/>
      <c r="B6" s="283"/>
      <c r="C6" s="283"/>
      <c r="D6" s="283"/>
      <c r="E6" s="283"/>
      <c r="F6" s="283"/>
      <c r="G6" s="88" t="s">
        <v>3295</v>
      </c>
    </row>
    <row r="7" spans="1:7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>
      <c r="A17" s="54"/>
      <c r="B17" s="54"/>
      <c r="C17" s="54"/>
      <c r="D17" s="54"/>
      <c r="E17" s="54"/>
      <c r="F17" s="54"/>
      <c r="G17" s="54"/>
    </row>
    <row r="18" spans="1:7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>
      <c r="A28" s="54"/>
      <c r="B28" s="54"/>
      <c r="C28" s="54"/>
      <c r="D28" s="54"/>
      <c r="E28" s="54"/>
      <c r="F28" s="54"/>
      <c r="G28" s="54"/>
    </row>
    <row r="29" spans="1:7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>
      <c r="A30" s="58"/>
      <c r="B30" s="58"/>
      <c r="C30" s="58"/>
      <c r="D30" s="58"/>
      <c r="E30" s="58"/>
      <c r="F30" s="58"/>
      <c r="G30" s="58"/>
    </row>
    <row r="31" spans="1:7">
      <c r="A31" s="90"/>
    </row>
    <row r="32" spans="1:7">
      <c r="A32" s="281" t="s">
        <v>3292</v>
      </c>
      <c r="B32" s="281"/>
      <c r="C32" s="281"/>
      <c r="D32" s="281"/>
      <c r="E32" s="281"/>
      <c r="F32" s="281"/>
      <c r="G32" s="281"/>
    </row>
    <row r="33" spans="1:7">
      <c r="A33" s="281" t="s">
        <v>3293</v>
      </c>
      <c r="B33" s="281"/>
      <c r="C33" s="281"/>
      <c r="D33" s="281"/>
      <c r="E33" s="281"/>
      <c r="F33" s="281"/>
      <c r="G33" s="281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>
      <c r="P23" s="18"/>
      <c r="Q23" s="18"/>
      <c r="R23" s="18"/>
      <c r="S23" s="18"/>
      <c r="T23" s="18"/>
      <c r="U23" s="18"/>
    </row>
    <row r="24" spans="1:21">
      <c r="P24" s="18"/>
      <c r="Q24" s="18"/>
      <c r="R24" s="18"/>
      <c r="S24" s="18"/>
      <c r="T24" s="18"/>
      <c r="U24" s="18"/>
    </row>
    <row r="25" spans="1:21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>
      <c r="AP215">
        <v>20</v>
      </c>
      <c r="AQ215" t="s">
        <v>1978</v>
      </c>
      <c r="AR215">
        <v>21</v>
      </c>
      <c r="AS215" t="s">
        <v>2533</v>
      </c>
    </row>
    <row r="216" spans="42:63">
      <c r="AP216">
        <v>20</v>
      </c>
      <c r="AQ216" t="s">
        <v>1979</v>
      </c>
      <c r="AR216">
        <v>21</v>
      </c>
      <c r="AS216" t="s">
        <v>2534</v>
      </c>
    </row>
    <row r="217" spans="42:63">
      <c r="AP217">
        <v>20</v>
      </c>
      <c r="AQ217" t="s">
        <v>1980</v>
      </c>
      <c r="AR217">
        <v>21</v>
      </c>
      <c r="AS217" t="s">
        <v>2535</v>
      </c>
    </row>
    <row r="218" spans="42:63">
      <c r="AP218">
        <v>20</v>
      </c>
      <c r="AQ218" t="s">
        <v>1981</v>
      </c>
      <c r="AR218">
        <v>21</v>
      </c>
      <c r="AS218" t="s">
        <v>2536</v>
      </c>
    </row>
    <row r="219" spans="42:63">
      <c r="AP219">
        <v>20</v>
      </c>
      <c r="AQ219" t="s">
        <v>1982</v>
      </c>
      <c r="AR219">
        <v>21</v>
      </c>
      <c r="AS219" t="s">
        <v>2537</v>
      </c>
    </row>
    <row r="220" spans="42:63">
      <c r="AP220">
        <v>20</v>
      </c>
      <c r="AQ220" t="s">
        <v>1983</v>
      </c>
    </row>
    <row r="221" spans="42:63">
      <c r="AP221">
        <v>20</v>
      </c>
      <c r="AQ221" t="s">
        <v>1984</v>
      </c>
    </row>
    <row r="222" spans="42:63">
      <c r="AP222">
        <v>20</v>
      </c>
      <c r="AQ222" t="s">
        <v>1985</v>
      </c>
    </row>
    <row r="223" spans="42:63">
      <c r="AP223">
        <v>20</v>
      </c>
      <c r="AQ223" t="s">
        <v>1986</v>
      </c>
    </row>
    <row r="224" spans="42:63">
      <c r="AP224">
        <v>20</v>
      </c>
      <c r="AQ224" t="s">
        <v>1987</v>
      </c>
    </row>
    <row r="225" spans="42:43">
      <c r="AP225">
        <v>20</v>
      </c>
      <c r="AQ225" t="s">
        <v>1988</v>
      </c>
    </row>
    <row r="226" spans="42:43">
      <c r="AP226">
        <v>20</v>
      </c>
      <c r="AQ226" t="s">
        <v>1989</v>
      </c>
    </row>
    <row r="227" spans="42:43">
      <c r="AP227">
        <v>20</v>
      </c>
      <c r="AQ227" t="s">
        <v>1990</v>
      </c>
    </row>
    <row r="228" spans="42:43">
      <c r="AP228">
        <v>20</v>
      </c>
      <c r="AQ228" t="s">
        <v>1991</v>
      </c>
    </row>
    <row r="229" spans="42:43">
      <c r="AP229">
        <v>20</v>
      </c>
      <c r="AQ229" t="s">
        <v>1992</v>
      </c>
    </row>
    <row r="230" spans="42:43">
      <c r="AP230">
        <v>20</v>
      </c>
      <c r="AQ230" t="s">
        <v>1993</v>
      </c>
    </row>
    <row r="231" spans="42:43">
      <c r="AP231">
        <v>20</v>
      </c>
      <c r="AQ231" t="s">
        <v>1994</v>
      </c>
    </row>
    <row r="232" spans="42:43">
      <c r="AP232">
        <v>20</v>
      </c>
      <c r="AQ232" t="s">
        <v>1995</v>
      </c>
    </row>
    <row r="233" spans="42:43">
      <c r="AP233">
        <v>20</v>
      </c>
      <c r="AQ233" t="s">
        <v>1996</v>
      </c>
    </row>
    <row r="234" spans="42:43">
      <c r="AP234">
        <v>20</v>
      </c>
      <c r="AQ234" t="s">
        <v>1997</v>
      </c>
    </row>
    <row r="235" spans="42:43">
      <c r="AP235">
        <v>20</v>
      </c>
      <c r="AQ235" t="s">
        <v>1998</v>
      </c>
    </row>
    <row r="236" spans="42:43">
      <c r="AP236">
        <v>20</v>
      </c>
      <c r="AQ236" t="s">
        <v>1999</v>
      </c>
    </row>
    <row r="237" spans="42:43">
      <c r="AP237">
        <v>20</v>
      </c>
      <c r="AQ237" t="s">
        <v>2000</v>
      </c>
    </row>
    <row r="238" spans="42:43">
      <c r="AP238">
        <v>20</v>
      </c>
      <c r="AQ238" t="s">
        <v>2001</v>
      </c>
    </row>
    <row r="239" spans="42:43">
      <c r="AP239">
        <v>20</v>
      </c>
      <c r="AQ239" t="s">
        <v>2002</v>
      </c>
    </row>
    <row r="240" spans="42:43">
      <c r="AP240">
        <v>20</v>
      </c>
      <c r="AQ240" t="s">
        <v>2003</v>
      </c>
    </row>
    <row r="241" spans="42:43">
      <c r="AP241">
        <v>20</v>
      </c>
      <c r="AQ241" t="s">
        <v>2004</v>
      </c>
    </row>
    <row r="242" spans="42:43">
      <c r="AP242">
        <v>20</v>
      </c>
      <c r="AQ242" t="s">
        <v>2005</v>
      </c>
    </row>
    <row r="243" spans="42:43">
      <c r="AP243">
        <v>20</v>
      </c>
      <c r="AQ243" t="s">
        <v>2006</v>
      </c>
    </row>
    <row r="244" spans="42:43">
      <c r="AP244">
        <v>20</v>
      </c>
      <c r="AQ244" t="s">
        <v>2007</v>
      </c>
    </row>
    <row r="245" spans="42:43">
      <c r="AP245">
        <v>20</v>
      </c>
      <c r="AQ245" t="s">
        <v>2008</v>
      </c>
    </row>
    <row r="246" spans="42:43">
      <c r="AP246">
        <v>20</v>
      </c>
      <c r="AQ246" t="s">
        <v>2009</v>
      </c>
    </row>
    <row r="247" spans="42:43">
      <c r="AP247">
        <v>20</v>
      </c>
      <c r="AQ247" t="s">
        <v>2010</v>
      </c>
    </row>
    <row r="248" spans="42:43">
      <c r="AP248">
        <v>20</v>
      </c>
      <c r="AQ248" t="s">
        <v>2011</v>
      </c>
    </row>
    <row r="249" spans="42:43">
      <c r="AP249">
        <v>20</v>
      </c>
      <c r="AQ249" t="s">
        <v>2012</v>
      </c>
    </row>
    <row r="250" spans="42:43">
      <c r="AP250">
        <v>20</v>
      </c>
      <c r="AQ250" t="s">
        <v>2013</v>
      </c>
    </row>
    <row r="251" spans="42:43">
      <c r="AP251">
        <v>20</v>
      </c>
      <c r="AQ251" t="s">
        <v>2014</v>
      </c>
    </row>
    <row r="252" spans="42:43">
      <c r="AP252">
        <v>20</v>
      </c>
      <c r="AQ252" t="s">
        <v>2015</v>
      </c>
    </row>
    <row r="253" spans="42:43">
      <c r="AP253">
        <v>20</v>
      </c>
      <c r="AQ253" t="s">
        <v>2016</v>
      </c>
    </row>
    <row r="254" spans="42:43">
      <c r="AP254">
        <v>20</v>
      </c>
      <c r="AQ254" t="s">
        <v>2017</v>
      </c>
    </row>
    <row r="255" spans="42:43">
      <c r="AP255">
        <v>20</v>
      </c>
      <c r="AQ255" t="s">
        <v>2018</v>
      </c>
    </row>
    <row r="256" spans="42:43">
      <c r="AP256">
        <v>20</v>
      </c>
      <c r="AQ256" t="s">
        <v>2019</v>
      </c>
    </row>
    <row r="257" spans="42:43">
      <c r="AP257">
        <v>20</v>
      </c>
      <c r="AQ257" t="s">
        <v>2020</v>
      </c>
    </row>
    <row r="258" spans="42:43">
      <c r="AP258">
        <v>20</v>
      </c>
      <c r="AQ258" t="s">
        <v>2021</v>
      </c>
    </row>
    <row r="259" spans="42:43">
      <c r="AP259">
        <v>20</v>
      </c>
      <c r="AQ259" t="s">
        <v>2022</v>
      </c>
    </row>
    <row r="260" spans="42:43">
      <c r="AP260">
        <v>20</v>
      </c>
      <c r="AQ260" t="s">
        <v>2023</v>
      </c>
    </row>
    <row r="261" spans="42:43">
      <c r="AP261">
        <v>20</v>
      </c>
      <c r="AQ261" t="s">
        <v>2024</v>
      </c>
    </row>
    <row r="262" spans="42:43">
      <c r="AP262">
        <v>20</v>
      </c>
      <c r="AQ262" t="s">
        <v>2025</v>
      </c>
    </row>
    <row r="263" spans="42:43">
      <c r="AP263">
        <v>20</v>
      </c>
      <c r="AQ263" t="s">
        <v>2026</v>
      </c>
    </row>
    <row r="264" spans="42:43">
      <c r="AP264">
        <v>20</v>
      </c>
      <c r="AQ264" t="s">
        <v>2027</v>
      </c>
    </row>
    <row r="265" spans="42:43">
      <c r="AP265">
        <v>20</v>
      </c>
      <c r="AQ265" t="s">
        <v>2028</v>
      </c>
    </row>
    <row r="266" spans="42:43">
      <c r="AP266">
        <v>20</v>
      </c>
      <c r="AQ266" t="s">
        <v>2029</v>
      </c>
    </row>
    <row r="267" spans="42:43">
      <c r="AP267">
        <v>20</v>
      </c>
      <c r="AQ267" t="s">
        <v>2030</v>
      </c>
    </row>
    <row r="268" spans="42:43">
      <c r="AP268">
        <v>20</v>
      </c>
      <c r="AQ268" t="s">
        <v>2031</v>
      </c>
    </row>
    <row r="269" spans="42:43">
      <c r="AP269">
        <v>20</v>
      </c>
      <c r="AQ269" t="s">
        <v>2032</v>
      </c>
    </row>
    <row r="270" spans="42:43">
      <c r="AP270">
        <v>20</v>
      </c>
      <c r="AQ270" t="s">
        <v>2033</v>
      </c>
    </row>
    <row r="271" spans="42:43">
      <c r="AP271">
        <v>20</v>
      </c>
      <c r="AQ271" t="s">
        <v>2034</v>
      </c>
    </row>
    <row r="272" spans="42:43">
      <c r="AP272">
        <v>20</v>
      </c>
      <c r="AQ272" t="s">
        <v>2035</v>
      </c>
    </row>
    <row r="273" spans="42:43">
      <c r="AP273">
        <v>20</v>
      </c>
      <c r="AQ273" t="s">
        <v>2036</v>
      </c>
    </row>
    <row r="274" spans="42:43">
      <c r="AP274">
        <v>20</v>
      </c>
      <c r="AQ274" t="s">
        <v>2037</v>
      </c>
    </row>
    <row r="275" spans="42:43">
      <c r="AP275">
        <v>20</v>
      </c>
      <c r="AQ275" t="s">
        <v>2038</v>
      </c>
    </row>
    <row r="276" spans="42:43">
      <c r="AP276">
        <v>20</v>
      </c>
      <c r="AQ276" t="s">
        <v>2039</v>
      </c>
    </row>
    <row r="277" spans="42:43">
      <c r="AP277">
        <v>20</v>
      </c>
      <c r="AQ277" t="s">
        <v>2040</v>
      </c>
    </row>
    <row r="278" spans="42:43">
      <c r="AP278">
        <v>20</v>
      </c>
      <c r="AQ278" t="s">
        <v>2041</v>
      </c>
    </row>
    <row r="279" spans="42:43">
      <c r="AP279">
        <v>20</v>
      </c>
      <c r="AQ279" t="s">
        <v>2042</v>
      </c>
    </row>
    <row r="280" spans="42:43">
      <c r="AP280">
        <v>20</v>
      </c>
      <c r="AQ280" t="s">
        <v>2043</v>
      </c>
    </row>
    <row r="281" spans="42:43">
      <c r="AP281">
        <v>20</v>
      </c>
      <c r="AQ281" t="s">
        <v>2044</v>
      </c>
    </row>
    <row r="282" spans="42:43">
      <c r="AP282">
        <v>20</v>
      </c>
      <c r="AQ282" t="s">
        <v>2045</v>
      </c>
    </row>
    <row r="283" spans="42:43">
      <c r="AP283">
        <v>20</v>
      </c>
      <c r="AQ283" t="s">
        <v>2046</v>
      </c>
    </row>
    <row r="284" spans="42:43">
      <c r="AP284">
        <v>20</v>
      </c>
      <c r="AQ284" t="s">
        <v>2047</v>
      </c>
    </row>
    <row r="285" spans="42:43">
      <c r="AP285">
        <v>20</v>
      </c>
      <c r="AQ285" t="s">
        <v>2048</v>
      </c>
    </row>
    <row r="286" spans="42:43">
      <c r="AP286">
        <v>20</v>
      </c>
      <c r="AQ286" t="s">
        <v>2049</v>
      </c>
    </row>
    <row r="287" spans="42:43">
      <c r="AP287">
        <v>20</v>
      </c>
      <c r="AQ287" t="s">
        <v>2050</v>
      </c>
    </row>
    <row r="288" spans="42:43">
      <c r="AP288">
        <v>20</v>
      </c>
      <c r="AQ288" t="s">
        <v>2051</v>
      </c>
    </row>
    <row r="289" spans="42:43">
      <c r="AP289">
        <v>20</v>
      </c>
      <c r="AQ289" t="s">
        <v>2052</v>
      </c>
    </row>
    <row r="290" spans="42:43">
      <c r="AP290">
        <v>20</v>
      </c>
      <c r="AQ290" t="s">
        <v>2053</v>
      </c>
    </row>
    <row r="291" spans="42:43">
      <c r="AP291">
        <v>20</v>
      </c>
      <c r="AQ291" t="s">
        <v>2054</v>
      </c>
    </row>
    <row r="292" spans="42:43">
      <c r="AP292">
        <v>20</v>
      </c>
      <c r="AQ292" t="s">
        <v>2055</v>
      </c>
    </row>
    <row r="293" spans="42:43">
      <c r="AP293">
        <v>20</v>
      </c>
      <c r="AQ293" t="s">
        <v>2056</v>
      </c>
    </row>
    <row r="294" spans="42:43">
      <c r="AP294">
        <v>20</v>
      </c>
      <c r="AQ294" t="s">
        <v>2057</v>
      </c>
    </row>
    <row r="295" spans="42:43">
      <c r="AP295">
        <v>20</v>
      </c>
      <c r="AQ295" t="s">
        <v>2058</v>
      </c>
    </row>
    <row r="296" spans="42:43">
      <c r="AP296">
        <v>20</v>
      </c>
      <c r="AQ296" t="s">
        <v>2059</v>
      </c>
    </row>
    <row r="297" spans="42:43">
      <c r="AP297">
        <v>20</v>
      </c>
      <c r="AQ297" t="s">
        <v>2060</v>
      </c>
    </row>
    <row r="298" spans="42:43">
      <c r="AP298">
        <v>20</v>
      </c>
      <c r="AQ298" t="s">
        <v>2061</v>
      </c>
    </row>
    <row r="299" spans="42:43">
      <c r="AP299">
        <v>20</v>
      </c>
      <c r="AQ299" t="s">
        <v>2062</v>
      </c>
    </row>
    <row r="300" spans="42:43">
      <c r="AP300">
        <v>20</v>
      </c>
      <c r="AQ300" t="s">
        <v>2063</v>
      </c>
    </row>
    <row r="301" spans="42:43">
      <c r="AP301">
        <v>20</v>
      </c>
      <c r="AQ301" t="s">
        <v>2064</v>
      </c>
    </row>
    <row r="302" spans="42:43">
      <c r="AP302">
        <v>20</v>
      </c>
      <c r="AQ302" t="s">
        <v>2065</v>
      </c>
    </row>
    <row r="303" spans="42:43">
      <c r="AP303">
        <v>20</v>
      </c>
      <c r="AQ303" t="s">
        <v>2066</v>
      </c>
    </row>
    <row r="304" spans="42:43">
      <c r="AP304">
        <v>20</v>
      </c>
      <c r="AQ304" t="s">
        <v>2067</v>
      </c>
    </row>
    <row r="305" spans="42:43">
      <c r="AP305">
        <v>20</v>
      </c>
      <c r="AQ305" t="s">
        <v>2068</v>
      </c>
    </row>
    <row r="306" spans="42:43">
      <c r="AP306">
        <v>20</v>
      </c>
      <c r="AQ306" t="s">
        <v>2069</v>
      </c>
    </row>
    <row r="307" spans="42:43">
      <c r="AP307">
        <v>20</v>
      </c>
      <c r="AQ307" t="s">
        <v>2070</v>
      </c>
    </row>
    <row r="308" spans="42:43">
      <c r="AP308">
        <v>20</v>
      </c>
      <c r="AQ308" t="s">
        <v>2071</v>
      </c>
    </row>
    <row r="309" spans="42:43">
      <c r="AP309">
        <v>20</v>
      </c>
      <c r="AQ309" t="s">
        <v>2072</v>
      </c>
    </row>
    <row r="310" spans="42:43">
      <c r="AP310">
        <v>20</v>
      </c>
      <c r="AQ310" t="s">
        <v>2073</v>
      </c>
    </row>
    <row r="311" spans="42:43">
      <c r="AP311">
        <v>20</v>
      </c>
      <c r="AQ311" t="s">
        <v>2074</v>
      </c>
    </row>
    <row r="312" spans="42:43">
      <c r="AP312">
        <v>20</v>
      </c>
      <c r="AQ312" t="s">
        <v>2075</v>
      </c>
    </row>
    <row r="313" spans="42:43">
      <c r="AP313">
        <v>20</v>
      </c>
      <c r="AQ313" t="s">
        <v>2076</v>
      </c>
    </row>
    <row r="314" spans="42:43">
      <c r="AP314">
        <v>20</v>
      </c>
      <c r="AQ314" t="s">
        <v>2077</v>
      </c>
    </row>
    <row r="315" spans="42:43">
      <c r="AP315">
        <v>20</v>
      </c>
      <c r="AQ315" t="s">
        <v>2078</v>
      </c>
    </row>
    <row r="316" spans="42:43">
      <c r="AP316">
        <v>20</v>
      </c>
      <c r="AQ316" t="s">
        <v>2079</v>
      </c>
    </row>
    <row r="317" spans="42:43">
      <c r="AP317">
        <v>20</v>
      </c>
      <c r="AQ317" t="s">
        <v>2080</v>
      </c>
    </row>
    <row r="318" spans="42:43">
      <c r="AP318">
        <v>20</v>
      </c>
      <c r="AQ318" t="s">
        <v>2081</v>
      </c>
    </row>
    <row r="319" spans="42:43">
      <c r="AP319">
        <v>20</v>
      </c>
      <c r="AQ319" t="s">
        <v>2082</v>
      </c>
    </row>
    <row r="320" spans="42:43">
      <c r="AP320">
        <v>20</v>
      </c>
      <c r="AQ320" t="s">
        <v>2083</v>
      </c>
    </row>
    <row r="321" spans="42:43">
      <c r="AP321">
        <v>20</v>
      </c>
      <c r="AQ321" t="s">
        <v>2084</v>
      </c>
    </row>
    <row r="322" spans="42:43">
      <c r="AP322">
        <v>20</v>
      </c>
      <c r="AQ322" t="s">
        <v>2085</v>
      </c>
    </row>
    <row r="323" spans="42:43">
      <c r="AP323">
        <v>20</v>
      </c>
      <c r="AQ323" t="s">
        <v>2086</v>
      </c>
    </row>
    <row r="324" spans="42:43">
      <c r="AP324">
        <v>20</v>
      </c>
      <c r="AQ324" t="s">
        <v>2087</v>
      </c>
    </row>
    <row r="325" spans="42:43">
      <c r="AP325">
        <v>20</v>
      </c>
      <c r="AQ325" t="s">
        <v>2088</v>
      </c>
    </row>
    <row r="326" spans="42:43">
      <c r="AP326">
        <v>20</v>
      </c>
      <c r="AQ326" t="s">
        <v>2089</v>
      </c>
    </row>
    <row r="327" spans="42:43">
      <c r="AP327">
        <v>20</v>
      </c>
      <c r="AQ327" t="s">
        <v>2090</v>
      </c>
    </row>
    <row r="328" spans="42:43">
      <c r="AP328">
        <v>20</v>
      </c>
      <c r="AQ328" t="s">
        <v>2091</v>
      </c>
    </row>
    <row r="329" spans="42:43">
      <c r="AP329">
        <v>20</v>
      </c>
      <c r="AQ329" t="s">
        <v>2092</v>
      </c>
    </row>
    <row r="330" spans="42:43">
      <c r="AP330">
        <v>20</v>
      </c>
      <c r="AQ330" t="s">
        <v>2093</v>
      </c>
    </row>
    <row r="331" spans="42:43">
      <c r="AP331">
        <v>20</v>
      </c>
      <c r="AQ331" t="s">
        <v>2094</v>
      </c>
    </row>
    <row r="332" spans="42:43">
      <c r="AP332">
        <v>20</v>
      </c>
      <c r="AQ332" t="s">
        <v>2095</v>
      </c>
    </row>
    <row r="333" spans="42:43">
      <c r="AP333">
        <v>20</v>
      </c>
      <c r="AQ333" t="s">
        <v>2096</v>
      </c>
    </row>
    <row r="334" spans="42:43">
      <c r="AP334">
        <v>20</v>
      </c>
      <c r="AQ334" t="s">
        <v>2097</v>
      </c>
    </row>
    <row r="335" spans="42:43">
      <c r="AP335">
        <v>20</v>
      </c>
      <c r="AQ335" t="s">
        <v>2098</v>
      </c>
    </row>
    <row r="336" spans="42:43">
      <c r="AP336">
        <v>20</v>
      </c>
      <c r="AQ336" t="s">
        <v>2099</v>
      </c>
    </row>
    <row r="337" spans="42:43">
      <c r="AP337">
        <v>20</v>
      </c>
      <c r="AQ337" t="s">
        <v>2100</v>
      </c>
    </row>
    <row r="338" spans="42:43">
      <c r="AP338">
        <v>20</v>
      </c>
      <c r="AQ338" t="s">
        <v>2101</v>
      </c>
    </row>
    <row r="339" spans="42:43">
      <c r="AP339">
        <v>20</v>
      </c>
      <c r="AQ339" t="s">
        <v>2102</v>
      </c>
    </row>
    <row r="340" spans="42:43">
      <c r="AP340">
        <v>20</v>
      </c>
      <c r="AQ340" t="s">
        <v>2103</v>
      </c>
    </row>
    <row r="341" spans="42:43">
      <c r="AP341">
        <v>20</v>
      </c>
      <c r="AQ341" t="s">
        <v>2104</v>
      </c>
    </row>
    <row r="342" spans="42:43">
      <c r="AP342">
        <v>20</v>
      </c>
      <c r="AQ342" t="s">
        <v>2105</v>
      </c>
    </row>
    <row r="343" spans="42:43">
      <c r="AP343">
        <v>20</v>
      </c>
      <c r="AQ343" t="s">
        <v>2106</v>
      </c>
    </row>
    <row r="344" spans="42:43">
      <c r="AP344">
        <v>20</v>
      </c>
      <c r="AQ344" t="s">
        <v>2107</v>
      </c>
    </row>
    <row r="345" spans="42:43">
      <c r="AP345">
        <v>20</v>
      </c>
      <c r="AQ345" t="s">
        <v>2108</v>
      </c>
    </row>
    <row r="346" spans="42:43">
      <c r="AP346">
        <v>20</v>
      </c>
      <c r="AQ346" t="s">
        <v>2109</v>
      </c>
    </row>
    <row r="347" spans="42:43">
      <c r="AP347">
        <v>20</v>
      </c>
      <c r="AQ347" t="s">
        <v>2110</v>
      </c>
    </row>
    <row r="348" spans="42:43">
      <c r="AP348">
        <v>20</v>
      </c>
      <c r="AQ348" t="s">
        <v>2111</v>
      </c>
    </row>
    <row r="349" spans="42:43">
      <c r="AP349">
        <v>20</v>
      </c>
      <c r="AQ349" t="s">
        <v>2112</v>
      </c>
    </row>
    <row r="350" spans="42:43">
      <c r="AP350">
        <v>20</v>
      </c>
      <c r="AQ350" t="s">
        <v>2113</v>
      </c>
    </row>
    <row r="351" spans="42:43">
      <c r="AP351">
        <v>20</v>
      </c>
      <c r="AQ351" t="s">
        <v>2114</v>
      </c>
    </row>
    <row r="352" spans="42:43">
      <c r="AP352">
        <v>20</v>
      </c>
      <c r="AQ352" t="s">
        <v>2115</v>
      </c>
    </row>
    <row r="353" spans="42:43">
      <c r="AP353">
        <v>20</v>
      </c>
      <c r="AQ353" t="s">
        <v>2116</v>
      </c>
    </row>
    <row r="354" spans="42:43">
      <c r="AP354">
        <v>20</v>
      </c>
      <c r="AQ354" t="s">
        <v>2117</v>
      </c>
    </row>
    <row r="355" spans="42:43">
      <c r="AP355">
        <v>20</v>
      </c>
      <c r="AQ355" t="s">
        <v>2118</v>
      </c>
    </row>
    <row r="356" spans="42:43">
      <c r="AP356">
        <v>20</v>
      </c>
      <c r="AQ356" t="s">
        <v>2119</v>
      </c>
    </row>
    <row r="357" spans="42:43">
      <c r="AP357">
        <v>20</v>
      </c>
      <c r="AQ357" t="s">
        <v>2120</v>
      </c>
    </row>
    <row r="358" spans="42:43">
      <c r="AP358">
        <v>20</v>
      </c>
      <c r="AQ358" t="s">
        <v>2121</v>
      </c>
    </row>
    <row r="359" spans="42:43">
      <c r="AP359">
        <v>20</v>
      </c>
      <c r="AQ359" t="s">
        <v>2122</v>
      </c>
    </row>
    <row r="360" spans="42:43">
      <c r="AP360">
        <v>20</v>
      </c>
      <c r="AQ360" t="s">
        <v>2123</v>
      </c>
    </row>
    <row r="361" spans="42:43">
      <c r="AP361">
        <v>20</v>
      </c>
      <c r="AQ361" t="s">
        <v>2124</v>
      </c>
    </row>
    <row r="362" spans="42:43">
      <c r="AP362">
        <v>20</v>
      </c>
      <c r="AQ362" t="s">
        <v>2125</v>
      </c>
    </row>
    <row r="363" spans="42:43">
      <c r="AP363">
        <v>20</v>
      </c>
      <c r="AQ363" t="s">
        <v>2126</v>
      </c>
    </row>
    <row r="364" spans="42:43">
      <c r="AP364">
        <v>20</v>
      </c>
      <c r="AQ364" t="s">
        <v>2127</v>
      </c>
    </row>
    <row r="365" spans="42:43">
      <c r="AP365">
        <v>20</v>
      </c>
      <c r="AQ365" t="s">
        <v>2128</v>
      </c>
    </row>
    <row r="366" spans="42:43">
      <c r="AP366">
        <v>20</v>
      </c>
      <c r="AQ366" t="s">
        <v>2129</v>
      </c>
    </row>
    <row r="367" spans="42:43">
      <c r="AP367">
        <v>20</v>
      </c>
      <c r="AQ367" t="s">
        <v>2130</v>
      </c>
    </row>
    <row r="368" spans="42:43">
      <c r="AP368">
        <v>20</v>
      </c>
      <c r="AQ368" t="s">
        <v>2131</v>
      </c>
    </row>
    <row r="369" spans="42:43">
      <c r="AP369">
        <v>20</v>
      </c>
      <c r="AQ369" t="s">
        <v>2132</v>
      </c>
    </row>
    <row r="370" spans="42:43">
      <c r="AP370">
        <v>20</v>
      </c>
      <c r="AQ370" t="s">
        <v>2133</v>
      </c>
    </row>
    <row r="371" spans="42:43">
      <c r="AP371">
        <v>20</v>
      </c>
      <c r="AQ371" t="s">
        <v>2134</v>
      </c>
    </row>
    <row r="372" spans="42:43">
      <c r="AP372">
        <v>20</v>
      </c>
      <c r="AQ372" t="s">
        <v>2135</v>
      </c>
    </row>
    <row r="373" spans="42:43">
      <c r="AP373">
        <v>20</v>
      </c>
      <c r="AQ373" t="s">
        <v>2136</v>
      </c>
    </row>
    <row r="374" spans="42:43">
      <c r="AP374">
        <v>20</v>
      </c>
      <c r="AQ374" t="s">
        <v>2137</v>
      </c>
    </row>
    <row r="375" spans="42:43">
      <c r="AP375">
        <v>20</v>
      </c>
      <c r="AQ375" t="s">
        <v>2138</v>
      </c>
    </row>
    <row r="376" spans="42:43">
      <c r="AP376">
        <v>20</v>
      </c>
      <c r="AQ376" t="s">
        <v>2139</v>
      </c>
    </row>
    <row r="377" spans="42:43">
      <c r="AP377">
        <v>20</v>
      </c>
      <c r="AQ377" t="s">
        <v>2140</v>
      </c>
    </row>
    <row r="378" spans="42:43">
      <c r="AP378">
        <v>20</v>
      </c>
      <c r="AQ378" t="s">
        <v>2141</v>
      </c>
    </row>
    <row r="379" spans="42:43">
      <c r="AP379">
        <v>20</v>
      </c>
      <c r="AQ379" t="s">
        <v>2142</v>
      </c>
    </row>
    <row r="380" spans="42:43">
      <c r="AP380">
        <v>20</v>
      </c>
      <c r="AQ380" t="s">
        <v>2143</v>
      </c>
    </row>
    <row r="381" spans="42:43">
      <c r="AP381">
        <v>20</v>
      </c>
      <c r="AQ381" t="s">
        <v>2144</v>
      </c>
    </row>
    <row r="382" spans="42:43">
      <c r="AP382">
        <v>20</v>
      </c>
      <c r="AQ382" t="s">
        <v>2145</v>
      </c>
    </row>
    <row r="383" spans="42:43">
      <c r="AP383">
        <v>20</v>
      </c>
      <c r="AQ383" t="s">
        <v>2146</v>
      </c>
    </row>
    <row r="384" spans="42:43">
      <c r="AP384">
        <v>20</v>
      </c>
      <c r="AQ384" t="s">
        <v>2147</v>
      </c>
    </row>
    <row r="385" spans="42:43">
      <c r="AP385">
        <v>20</v>
      </c>
      <c r="AQ385" t="s">
        <v>2148</v>
      </c>
    </row>
    <row r="386" spans="42:43">
      <c r="AP386">
        <v>20</v>
      </c>
      <c r="AQ386" t="s">
        <v>2149</v>
      </c>
    </row>
    <row r="387" spans="42:43">
      <c r="AP387">
        <v>20</v>
      </c>
      <c r="AQ387" t="s">
        <v>2150</v>
      </c>
    </row>
    <row r="388" spans="42:43">
      <c r="AP388">
        <v>20</v>
      </c>
      <c r="AQ388" t="s">
        <v>2151</v>
      </c>
    </row>
    <row r="389" spans="42:43">
      <c r="AP389">
        <v>20</v>
      </c>
      <c r="AQ389" t="s">
        <v>2152</v>
      </c>
    </row>
    <row r="390" spans="42:43">
      <c r="AP390">
        <v>20</v>
      </c>
      <c r="AQ390" t="s">
        <v>2153</v>
      </c>
    </row>
    <row r="391" spans="42:43">
      <c r="AP391">
        <v>20</v>
      </c>
      <c r="AQ391" t="s">
        <v>2154</v>
      </c>
    </row>
    <row r="392" spans="42:43">
      <c r="AP392">
        <v>20</v>
      </c>
      <c r="AQ392" t="s">
        <v>2155</v>
      </c>
    </row>
    <row r="393" spans="42:43">
      <c r="AP393">
        <v>20</v>
      </c>
      <c r="AQ393" t="s">
        <v>2156</v>
      </c>
    </row>
    <row r="394" spans="42:43">
      <c r="AP394">
        <v>20</v>
      </c>
      <c r="AQ394" t="s">
        <v>2157</v>
      </c>
    </row>
    <row r="395" spans="42:43">
      <c r="AP395">
        <v>20</v>
      </c>
      <c r="AQ395" t="s">
        <v>2158</v>
      </c>
    </row>
    <row r="396" spans="42:43">
      <c r="AP396">
        <v>20</v>
      </c>
      <c r="AQ396" t="s">
        <v>2159</v>
      </c>
    </row>
    <row r="397" spans="42:43">
      <c r="AP397">
        <v>20</v>
      </c>
      <c r="AQ397" t="s">
        <v>2160</v>
      </c>
    </row>
    <row r="398" spans="42:43">
      <c r="AP398">
        <v>20</v>
      </c>
      <c r="AQ398" t="s">
        <v>2161</v>
      </c>
    </row>
    <row r="399" spans="42:43">
      <c r="AP399">
        <v>20</v>
      </c>
      <c r="AQ399" t="s">
        <v>2162</v>
      </c>
    </row>
    <row r="400" spans="42:43">
      <c r="AP400">
        <v>20</v>
      </c>
      <c r="AQ400" t="s">
        <v>2163</v>
      </c>
    </row>
    <row r="401" spans="42:43">
      <c r="AP401">
        <v>20</v>
      </c>
      <c r="AQ401" t="s">
        <v>2164</v>
      </c>
    </row>
    <row r="402" spans="42:43">
      <c r="AP402">
        <v>20</v>
      </c>
      <c r="AQ402" t="s">
        <v>2165</v>
      </c>
    </row>
    <row r="403" spans="42:43">
      <c r="AP403">
        <v>20</v>
      </c>
      <c r="AQ403" t="s">
        <v>2166</v>
      </c>
    </row>
    <row r="404" spans="42:43">
      <c r="AP404">
        <v>20</v>
      </c>
      <c r="AQ404" t="s">
        <v>2167</v>
      </c>
    </row>
    <row r="405" spans="42:43">
      <c r="AP405">
        <v>20</v>
      </c>
      <c r="AQ405" t="s">
        <v>2168</v>
      </c>
    </row>
    <row r="406" spans="42:43">
      <c r="AP406">
        <v>20</v>
      </c>
      <c r="AQ406" t="s">
        <v>2169</v>
      </c>
    </row>
    <row r="407" spans="42:43">
      <c r="AP407">
        <v>20</v>
      </c>
      <c r="AQ407" t="s">
        <v>2170</v>
      </c>
    </row>
    <row r="408" spans="42:43">
      <c r="AP408">
        <v>20</v>
      </c>
      <c r="AQ408" t="s">
        <v>2171</v>
      </c>
    </row>
    <row r="409" spans="42:43">
      <c r="AP409">
        <v>20</v>
      </c>
      <c r="AQ409" t="s">
        <v>2172</v>
      </c>
    </row>
    <row r="410" spans="42:43">
      <c r="AP410">
        <v>20</v>
      </c>
      <c r="AQ410" t="s">
        <v>2173</v>
      </c>
    </row>
    <row r="411" spans="42:43">
      <c r="AP411">
        <v>20</v>
      </c>
      <c r="AQ411" t="s">
        <v>2174</v>
      </c>
    </row>
    <row r="412" spans="42:43">
      <c r="AP412">
        <v>20</v>
      </c>
      <c r="AQ412" t="s">
        <v>2175</v>
      </c>
    </row>
    <row r="413" spans="42:43">
      <c r="AP413">
        <v>20</v>
      </c>
      <c r="AQ413" t="s">
        <v>2176</v>
      </c>
    </row>
    <row r="414" spans="42:43">
      <c r="AP414">
        <v>20</v>
      </c>
      <c r="AQ414" t="s">
        <v>2177</v>
      </c>
    </row>
    <row r="415" spans="42:43">
      <c r="AP415">
        <v>20</v>
      </c>
      <c r="AQ415" t="s">
        <v>2178</v>
      </c>
    </row>
    <row r="416" spans="42:43">
      <c r="AP416">
        <v>20</v>
      </c>
      <c r="AQ416" t="s">
        <v>2179</v>
      </c>
    </row>
    <row r="417" spans="42:43">
      <c r="AP417">
        <v>20</v>
      </c>
      <c r="AQ417" t="s">
        <v>2180</v>
      </c>
    </row>
    <row r="418" spans="42:43">
      <c r="AP418">
        <v>20</v>
      </c>
      <c r="AQ418" t="s">
        <v>2181</v>
      </c>
    </row>
    <row r="419" spans="42:43">
      <c r="AP419">
        <v>20</v>
      </c>
      <c r="AQ419" t="s">
        <v>2182</v>
      </c>
    </row>
    <row r="420" spans="42:43">
      <c r="AP420">
        <v>20</v>
      </c>
      <c r="AQ420" t="s">
        <v>2183</v>
      </c>
    </row>
    <row r="421" spans="42:43">
      <c r="AP421">
        <v>20</v>
      </c>
      <c r="AQ421" t="s">
        <v>2184</v>
      </c>
    </row>
    <row r="422" spans="42:43">
      <c r="AP422">
        <v>20</v>
      </c>
      <c r="AQ422" t="s">
        <v>2185</v>
      </c>
    </row>
    <row r="423" spans="42:43">
      <c r="AP423">
        <v>20</v>
      </c>
      <c r="AQ423" t="s">
        <v>2186</v>
      </c>
    </row>
    <row r="424" spans="42:43">
      <c r="AP424">
        <v>20</v>
      </c>
      <c r="AQ424" t="s">
        <v>2187</v>
      </c>
    </row>
    <row r="425" spans="42:43">
      <c r="AP425">
        <v>20</v>
      </c>
      <c r="AQ425" t="s">
        <v>2188</v>
      </c>
    </row>
    <row r="426" spans="42:43">
      <c r="AP426">
        <v>20</v>
      </c>
      <c r="AQ426" t="s">
        <v>2189</v>
      </c>
    </row>
    <row r="427" spans="42:43">
      <c r="AP427">
        <v>20</v>
      </c>
      <c r="AQ427" t="s">
        <v>2190</v>
      </c>
    </row>
    <row r="428" spans="42:43">
      <c r="AP428">
        <v>20</v>
      </c>
      <c r="AQ428" t="s">
        <v>2191</v>
      </c>
    </row>
    <row r="429" spans="42:43">
      <c r="AP429">
        <v>20</v>
      </c>
      <c r="AQ429" t="s">
        <v>2192</v>
      </c>
    </row>
    <row r="430" spans="42:43">
      <c r="AP430">
        <v>20</v>
      </c>
      <c r="AQ430" t="s">
        <v>2193</v>
      </c>
    </row>
    <row r="431" spans="42:43">
      <c r="AP431">
        <v>20</v>
      </c>
      <c r="AQ431" t="s">
        <v>2194</v>
      </c>
    </row>
    <row r="432" spans="42:43">
      <c r="AP432">
        <v>20</v>
      </c>
      <c r="AQ432" t="s">
        <v>2195</v>
      </c>
    </row>
    <row r="433" spans="42:43">
      <c r="AP433">
        <v>20</v>
      </c>
      <c r="AQ433" t="s">
        <v>2196</v>
      </c>
    </row>
    <row r="434" spans="42:43">
      <c r="AP434">
        <v>20</v>
      </c>
      <c r="AQ434" t="s">
        <v>2197</v>
      </c>
    </row>
    <row r="435" spans="42:43">
      <c r="AP435">
        <v>20</v>
      </c>
      <c r="AQ435" t="s">
        <v>2198</v>
      </c>
    </row>
    <row r="436" spans="42:43">
      <c r="AP436">
        <v>20</v>
      </c>
      <c r="AQ436" t="s">
        <v>2199</v>
      </c>
    </row>
    <row r="437" spans="42:43">
      <c r="AP437">
        <v>20</v>
      </c>
      <c r="AQ437" t="s">
        <v>2200</v>
      </c>
    </row>
    <row r="438" spans="42:43">
      <c r="AP438">
        <v>20</v>
      </c>
      <c r="AQ438" t="s">
        <v>2201</v>
      </c>
    </row>
    <row r="439" spans="42:43">
      <c r="AP439">
        <v>20</v>
      </c>
      <c r="AQ439" t="s">
        <v>2202</v>
      </c>
    </row>
    <row r="440" spans="42:43">
      <c r="AP440">
        <v>20</v>
      </c>
      <c r="AQ440" t="s">
        <v>2203</v>
      </c>
    </row>
    <row r="441" spans="42:43">
      <c r="AP441">
        <v>20</v>
      </c>
      <c r="AQ441" t="s">
        <v>2204</v>
      </c>
    </row>
    <row r="442" spans="42:43">
      <c r="AP442">
        <v>20</v>
      </c>
      <c r="AQ442" t="s">
        <v>2205</v>
      </c>
    </row>
    <row r="443" spans="42:43">
      <c r="AP443">
        <v>20</v>
      </c>
      <c r="AQ443" t="s">
        <v>2206</v>
      </c>
    </row>
    <row r="444" spans="42:43">
      <c r="AP444">
        <v>20</v>
      </c>
      <c r="AQ444" t="s">
        <v>2207</v>
      </c>
    </row>
    <row r="445" spans="42:43">
      <c r="AP445">
        <v>20</v>
      </c>
      <c r="AQ445" t="s">
        <v>2208</v>
      </c>
    </row>
    <row r="446" spans="42:43">
      <c r="AP446">
        <v>20</v>
      </c>
      <c r="AQ446" t="s">
        <v>2209</v>
      </c>
    </row>
    <row r="447" spans="42:43">
      <c r="AP447">
        <v>20</v>
      </c>
      <c r="AQ447" t="s">
        <v>2210</v>
      </c>
    </row>
    <row r="448" spans="42:43">
      <c r="AP448">
        <v>20</v>
      </c>
      <c r="AQ448" t="s">
        <v>2211</v>
      </c>
    </row>
    <row r="449" spans="42:43">
      <c r="AP449">
        <v>20</v>
      </c>
      <c r="AQ449" t="s">
        <v>2212</v>
      </c>
    </row>
    <row r="450" spans="42:43">
      <c r="AP450">
        <v>20</v>
      </c>
      <c r="AQ450" t="s">
        <v>2213</v>
      </c>
    </row>
    <row r="451" spans="42:43">
      <c r="AP451">
        <v>20</v>
      </c>
      <c r="AQ451" t="s">
        <v>2214</v>
      </c>
    </row>
    <row r="452" spans="42:43">
      <c r="AP452">
        <v>20</v>
      </c>
      <c r="AQ452" t="s">
        <v>2215</v>
      </c>
    </row>
    <row r="453" spans="42:43">
      <c r="AP453">
        <v>20</v>
      </c>
      <c r="AQ453" t="s">
        <v>2216</v>
      </c>
    </row>
    <row r="454" spans="42:43">
      <c r="AP454">
        <v>20</v>
      </c>
      <c r="AQ454" t="s">
        <v>2217</v>
      </c>
    </row>
    <row r="455" spans="42:43">
      <c r="AP455">
        <v>20</v>
      </c>
      <c r="AQ455" t="s">
        <v>2218</v>
      </c>
    </row>
    <row r="456" spans="42:43">
      <c r="AP456">
        <v>20</v>
      </c>
      <c r="AQ456" t="s">
        <v>2219</v>
      </c>
    </row>
    <row r="457" spans="42:43">
      <c r="AP457">
        <v>20</v>
      </c>
      <c r="AQ457" t="s">
        <v>2220</v>
      </c>
    </row>
    <row r="458" spans="42:43">
      <c r="AP458">
        <v>20</v>
      </c>
      <c r="AQ458" t="s">
        <v>2221</v>
      </c>
    </row>
    <row r="459" spans="42:43">
      <c r="AP459">
        <v>20</v>
      </c>
      <c r="AQ459" t="s">
        <v>2222</v>
      </c>
    </row>
    <row r="460" spans="42:43">
      <c r="AP460">
        <v>20</v>
      </c>
      <c r="AQ460" t="s">
        <v>2223</v>
      </c>
    </row>
    <row r="461" spans="42:43">
      <c r="AP461">
        <v>20</v>
      </c>
      <c r="AQ461" t="s">
        <v>2224</v>
      </c>
    </row>
    <row r="462" spans="42:43">
      <c r="AP462">
        <v>20</v>
      </c>
      <c r="AQ462" t="s">
        <v>2225</v>
      </c>
    </row>
    <row r="463" spans="42:43">
      <c r="AP463">
        <v>20</v>
      </c>
      <c r="AQ463" t="s">
        <v>2226</v>
      </c>
    </row>
    <row r="464" spans="42:43">
      <c r="AP464">
        <v>20</v>
      </c>
      <c r="AQ464" t="s">
        <v>2227</v>
      </c>
    </row>
    <row r="465" spans="42:43">
      <c r="AP465">
        <v>20</v>
      </c>
      <c r="AQ465" t="s">
        <v>2228</v>
      </c>
    </row>
    <row r="466" spans="42:43">
      <c r="AP466">
        <v>20</v>
      </c>
      <c r="AQ466" t="s">
        <v>2229</v>
      </c>
    </row>
    <row r="467" spans="42:43">
      <c r="AP467">
        <v>20</v>
      </c>
      <c r="AQ467" t="s">
        <v>2230</v>
      </c>
    </row>
    <row r="468" spans="42:43">
      <c r="AP468">
        <v>20</v>
      </c>
      <c r="AQ468" t="s">
        <v>2231</v>
      </c>
    </row>
    <row r="469" spans="42:43">
      <c r="AP469">
        <v>20</v>
      </c>
      <c r="AQ469" t="s">
        <v>2232</v>
      </c>
    </row>
    <row r="470" spans="42:43">
      <c r="AP470">
        <v>20</v>
      </c>
      <c r="AQ470" t="s">
        <v>2233</v>
      </c>
    </row>
    <row r="471" spans="42:43">
      <c r="AP471">
        <v>20</v>
      </c>
      <c r="AQ471" t="s">
        <v>2234</v>
      </c>
    </row>
    <row r="472" spans="42:43">
      <c r="AP472">
        <v>20</v>
      </c>
      <c r="AQ472" t="s">
        <v>2235</v>
      </c>
    </row>
    <row r="473" spans="42:43">
      <c r="AP473">
        <v>20</v>
      </c>
      <c r="AQ473" t="s">
        <v>2236</v>
      </c>
    </row>
    <row r="474" spans="42:43">
      <c r="AP474">
        <v>20</v>
      </c>
      <c r="AQ474" t="s">
        <v>2237</v>
      </c>
    </row>
    <row r="475" spans="42:43">
      <c r="AP475">
        <v>20</v>
      </c>
      <c r="AQ475" t="s">
        <v>2238</v>
      </c>
    </row>
    <row r="476" spans="42:43">
      <c r="AP476">
        <v>20</v>
      </c>
      <c r="AQ476" t="s">
        <v>2239</v>
      </c>
    </row>
    <row r="477" spans="42:43">
      <c r="AP477">
        <v>20</v>
      </c>
      <c r="AQ477" t="s">
        <v>2240</v>
      </c>
    </row>
    <row r="478" spans="42:43">
      <c r="AP478">
        <v>20</v>
      </c>
      <c r="AQ478" t="s">
        <v>2241</v>
      </c>
    </row>
    <row r="479" spans="42:43">
      <c r="AP479">
        <v>20</v>
      </c>
      <c r="AQ479" t="s">
        <v>2242</v>
      </c>
    </row>
    <row r="480" spans="42:43">
      <c r="AP480">
        <v>20</v>
      </c>
      <c r="AQ480" t="s">
        <v>2243</v>
      </c>
    </row>
    <row r="481" spans="42:43">
      <c r="AP481">
        <v>20</v>
      </c>
      <c r="AQ481" t="s">
        <v>2244</v>
      </c>
    </row>
    <row r="482" spans="42:43">
      <c r="AP482">
        <v>20</v>
      </c>
      <c r="AQ482" t="s">
        <v>2245</v>
      </c>
    </row>
    <row r="483" spans="42:43">
      <c r="AP483">
        <v>20</v>
      </c>
      <c r="AQ483" t="s">
        <v>2246</v>
      </c>
    </row>
    <row r="484" spans="42:43">
      <c r="AP484">
        <v>20</v>
      </c>
      <c r="AQ484" t="s">
        <v>2247</v>
      </c>
    </row>
    <row r="485" spans="42:43">
      <c r="AP485">
        <v>20</v>
      </c>
      <c r="AQ485" t="s">
        <v>2248</v>
      </c>
    </row>
    <row r="486" spans="42:43">
      <c r="AP486">
        <v>20</v>
      </c>
      <c r="AQ486" t="s">
        <v>2249</v>
      </c>
    </row>
    <row r="487" spans="42:43">
      <c r="AP487">
        <v>20</v>
      </c>
      <c r="AQ487" t="s">
        <v>2250</v>
      </c>
    </row>
    <row r="488" spans="42:43">
      <c r="AP488">
        <v>20</v>
      </c>
      <c r="AQ488" t="s">
        <v>2251</v>
      </c>
    </row>
    <row r="489" spans="42:43">
      <c r="AP489">
        <v>20</v>
      </c>
      <c r="AQ489" t="s">
        <v>2252</v>
      </c>
    </row>
    <row r="490" spans="42:43">
      <c r="AP490">
        <v>20</v>
      </c>
      <c r="AQ490" t="s">
        <v>2253</v>
      </c>
    </row>
    <row r="491" spans="42:43">
      <c r="AP491">
        <v>20</v>
      </c>
      <c r="AQ491" t="s">
        <v>2254</v>
      </c>
    </row>
    <row r="492" spans="42:43">
      <c r="AP492">
        <v>20</v>
      </c>
      <c r="AQ492" t="s">
        <v>2255</v>
      </c>
    </row>
    <row r="493" spans="42:43">
      <c r="AP493">
        <v>20</v>
      </c>
      <c r="AQ493" t="s">
        <v>2256</v>
      </c>
    </row>
    <row r="494" spans="42:43">
      <c r="AP494">
        <v>20</v>
      </c>
      <c r="AQ494" t="s">
        <v>2257</v>
      </c>
    </row>
    <row r="495" spans="42:43">
      <c r="AP495">
        <v>20</v>
      </c>
      <c r="AQ495" t="s">
        <v>2258</v>
      </c>
    </row>
    <row r="496" spans="42:43">
      <c r="AP496">
        <v>20</v>
      </c>
      <c r="AQ496" t="s">
        <v>2259</v>
      </c>
    </row>
    <row r="497" spans="42:43">
      <c r="AP497">
        <v>20</v>
      </c>
      <c r="AQ497" t="s">
        <v>2260</v>
      </c>
    </row>
    <row r="498" spans="42:43">
      <c r="AP498">
        <v>20</v>
      </c>
      <c r="AQ498" t="s">
        <v>2261</v>
      </c>
    </row>
    <row r="499" spans="42:43">
      <c r="AP499">
        <v>20</v>
      </c>
      <c r="AQ499" t="s">
        <v>2262</v>
      </c>
    </row>
    <row r="500" spans="42:43">
      <c r="AP500">
        <v>20</v>
      </c>
      <c r="AQ500" t="s">
        <v>2263</v>
      </c>
    </row>
    <row r="501" spans="42:43">
      <c r="AP501">
        <v>20</v>
      </c>
      <c r="AQ501" t="s">
        <v>2264</v>
      </c>
    </row>
    <row r="502" spans="42:43">
      <c r="AP502">
        <v>20</v>
      </c>
      <c r="AQ502" t="s">
        <v>2265</v>
      </c>
    </row>
    <row r="503" spans="42:43">
      <c r="AP503">
        <v>20</v>
      </c>
      <c r="AQ503" t="s">
        <v>2266</v>
      </c>
    </row>
    <row r="504" spans="42:43">
      <c r="AP504">
        <v>20</v>
      </c>
      <c r="AQ504" t="s">
        <v>2267</v>
      </c>
    </row>
    <row r="505" spans="42:43">
      <c r="AP505">
        <v>20</v>
      </c>
      <c r="AQ505" t="s">
        <v>2268</v>
      </c>
    </row>
    <row r="506" spans="42:43">
      <c r="AP506">
        <v>20</v>
      </c>
      <c r="AQ506" t="s">
        <v>2269</v>
      </c>
    </row>
    <row r="507" spans="42:43">
      <c r="AP507">
        <v>20</v>
      </c>
      <c r="AQ507" t="s">
        <v>2270</v>
      </c>
    </row>
    <row r="508" spans="42:43">
      <c r="AP508">
        <v>20</v>
      </c>
      <c r="AQ508" t="s">
        <v>2271</v>
      </c>
    </row>
    <row r="509" spans="42:43">
      <c r="AP509">
        <v>20</v>
      </c>
      <c r="AQ509" t="s">
        <v>2272</v>
      </c>
    </row>
    <row r="510" spans="42:43">
      <c r="AP510">
        <v>20</v>
      </c>
      <c r="AQ510" t="s">
        <v>2273</v>
      </c>
    </row>
    <row r="511" spans="42:43">
      <c r="AP511">
        <v>20</v>
      </c>
      <c r="AQ511" t="s">
        <v>2274</v>
      </c>
    </row>
    <row r="512" spans="42:43">
      <c r="AP512">
        <v>20</v>
      </c>
      <c r="AQ512" t="s">
        <v>2275</v>
      </c>
    </row>
    <row r="513" spans="42:43">
      <c r="AP513">
        <v>20</v>
      </c>
      <c r="AQ513" t="s">
        <v>2276</v>
      </c>
    </row>
    <row r="514" spans="42:43">
      <c r="AP514">
        <v>20</v>
      </c>
      <c r="AQ514" t="s">
        <v>2277</v>
      </c>
    </row>
    <row r="515" spans="42:43">
      <c r="AP515">
        <v>20</v>
      </c>
      <c r="AQ515" t="s">
        <v>2278</v>
      </c>
    </row>
    <row r="516" spans="42:43">
      <c r="AP516">
        <v>20</v>
      </c>
      <c r="AQ516" t="s">
        <v>2279</v>
      </c>
    </row>
    <row r="517" spans="42:43">
      <c r="AP517">
        <v>20</v>
      </c>
      <c r="AQ517" t="s">
        <v>2280</v>
      </c>
    </row>
    <row r="518" spans="42:43">
      <c r="AP518">
        <v>20</v>
      </c>
      <c r="AQ518" t="s">
        <v>2281</v>
      </c>
    </row>
    <row r="519" spans="42:43">
      <c r="AP519">
        <v>20</v>
      </c>
      <c r="AQ519" t="s">
        <v>2282</v>
      </c>
    </row>
    <row r="520" spans="42:43">
      <c r="AP520">
        <v>20</v>
      </c>
      <c r="AQ520" t="s">
        <v>2283</v>
      </c>
    </row>
    <row r="521" spans="42:43">
      <c r="AP521">
        <v>20</v>
      </c>
      <c r="AQ521" t="s">
        <v>2284</v>
      </c>
    </row>
    <row r="522" spans="42:43">
      <c r="AP522">
        <v>20</v>
      </c>
      <c r="AQ522" t="s">
        <v>2285</v>
      </c>
    </row>
    <row r="523" spans="42:43">
      <c r="AP523">
        <v>20</v>
      </c>
      <c r="AQ523" t="s">
        <v>2286</v>
      </c>
    </row>
    <row r="524" spans="42:43">
      <c r="AP524">
        <v>20</v>
      </c>
      <c r="AQ524" t="s">
        <v>2287</v>
      </c>
    </row>
    <row r="525" spans="42:43">
      <c r="AP525">
        <v>20</v>
      </c>
      <c r="AQ525" t="s">
        <v>2288</v>
      </c>
    </row>
    <row r="526" spans="42:43">
      <c r="AP526">
        <v>20</v>
      </c>
      <c r="AQ526" t="s">
        <v>2289</v>
      </c>
    </row>
    <row r="527" spans="42:43">
      <c r="AP527">
        <v>20</v>
      </c>
      <c r="AQ527" t="s">
        <v>2290</v>
      </c>
    </row>
    <row r="528" spans="42:43">
      <c r="AP528">
        <v>20</v>
      </c>
      <c r="AQ528" t="s">
        <v>2291</v>
      </c>
    </row>
    <row r="529" spans="42:43">
      <c r="AP529">
        <v>20</v>
      </c>
      <c r="AQ529" t="s">
        <v>2292</v>
      </c>
    </row>
    <row r="530" spans="42:43">
      <c r="AP530">
        <v>20</v>
      </c>
      <c r="AQ530" t="s">
        <v>2293</v>
      </c>
    </row>
    <row r="531" spans="42:43">
      <c r="AP531">
        <v>20</v>
      </c>
      <c r="AQ531" t="s">
        <v>2294</v>
      </c>
    </row>
    <row r="532" spans="42:43">
      <c r="AP532">
        <v>20</v>
      </c>
      <c r="AQ532" t="s">
        <v>2295</v>
      </c>
    </row>
    <row r="533" spans="42:43">
      <c r="AP533">
        <v>20</v>
      </c>
      <c r="AQ533" t="s">
        <v>2296</v>
      </c>
    </row>
    <row r="534" spans="42:43">
      <c r="AP534">
        <v>20</v>
      </c>
      <c r="AQ534" t="s">
        <v>2297</v>
      </c>
    </row>
    <row r="535" spans="42:43">
      <c r="AP535">
        <v>20</v>
      </c>
      <c r="AQ535" t="s">
        <v>2298</v>
      </c>
    </row>
    <row r="536" spans="42:43">
      <c r="AP536">
        <v>20</v>
      </c>
      <c r="AQ536" t="s">
        <v>2299</v>
      </c>
    </row>
    <row r="537" spans="42:43">
      <c r="AP537">
        <v>20</v>
      </c>
      <c r="AQ537" t="s">
        <v>2300</v>
      </c>
    </row>
    <row r="538" spans="42:43">
      <c r="AP538">
        <v>20</v>
      </c>
      <c r="AQ538" t="s">
        <v>2301</v>
      </c>
    </row>
    <row r="539" spans="42:43">
      <c r="AP539">
        <v>20</v>
      </c>
      <c r="AQ539" t="s">
        <v>2302</v>
      </c>
    </row>
    <row r="540" spans="42:43">
      <c r="AP540">
        <v>20</v>
      </c>
      <c r="AQ540" t="s">
        <v>2303</v>
      </c>
    </row>
    <row r="541" spans="42:43">
      <c r="AP541">
        <v>20</v>
      </c>
      <c r="AQ541" t="s">
        <v>2304</v>
      </c>
    </row>
    <row r="542" spans="42:43">
      <c r="AP542">
        <v>20</v>
      </c>
      <c r="AQ542" t="s">
        <v>2305</v>
      </c>
    </row>
    <row r="543" spans="42:43">
      <c r="AP543">
        <v>20</v>
      </c>
      <c r="AQ543" t="s">
        <v>2306</v>
      </c>
    </row>
    <row r="544" spans="42:43">
      <c r="AP544">
        <v>20</v>
      </c>
      <c r="AQ544" t="s">
        <v>2307</v>
      </c>
    </row>
    <row r="545" spans="42:43">
      <c r="AP545">
        <v>20</v>
      </c>
      <c r="AQ545" t="s">
        <v>2308</v>
      </c>
    </row>
    <row r="546" spans="42:43">
      <c r="AP546">
        <v>20</v>
      </c>
      <c r="AQ546" t="s">
        <v>2309</v>
      </c>
    </row>
    <row r="547" spans="42:43">
      <c r="AP547">
        <v>20</v>
      </c>
      <c r="AQ547" t="s">
        <v>2310</v>
      </c>
    </row>
    <row r="548" spans="42:43">
      <c r="AP548">
        <v>20</v>
      </c>
      <c r="AQ548" t="s">
        <v>2311</v>
      </c>
    </row>
    <row r="549" spans="42:43">
      <c r="AP549">
        <v>20</v>
      </c>
      <c r="AQ549" t="s">
        <v>2312</v>
      </c>
    </row>
    <row r="550" spans="42:43">
      <c r="AP550">
        <v>20</v>
      </c>
      <c r="AQ550" t="s">
        <v>2313</v>
      </c>
    </row>
    <row r="551" spans="42:43">
      <c r="AP551">
        <v>20</v>
      </c>
      <c r="AQ551" t="s">
        <v>2314</v>
      </c>
    </row>
    <row r="552" spans="42:43">
      <c r="AP552">
        <v>20</v>
      </c>
      <c r="AQ552" t="s">
        <v>2315</v>
      </c>
    </row>
    <row r="553" spans="42:43">
      <c r="AP553">
        <v>20</v>
      </c>
      <c r="AQ553" t="s">
        <v>2316</v>
      </c>
    </row>
    <row r="554" spans="42:43">
      <c r="AP554">
        <v>20</v>
      </c>
      <c r="AQ554" t="s">
        <v>2317</v>
      </c>
    </row>
    <row r="555" spans="42:43">
      <c r="AP555">
        <v>20</v>
      </c>
      <c r="AQ555" t="s">
        <v>2318</v>
      </c>
    </row>
    <row r="556" spans="42:43">
      <c r="AP556">
        <v>20</v>
      </c>
      <c r="AQ556" t="s">
        <v>2319</v>
      </c>
    </row>
    <row r="557" spans="42:43">
      <c r="AP557">
        <v>20</v>
      </c>
      <c r="AQ557" t="s">
        <v>2320</v>
      </c>
    </row>
    <row r="558" spans="42:43">
      <c r="AP558">
        <v>20</v>
      </c>
      <c r="AQ558" t="s">
        <v>2321</v>
      </c>
    </row>
    <row r="559" spans="42:43">
      <c r="AP559">
        <v>20</v>
      </c>
      <c r="AQ559" t="s">
        <v>2322</v>
      </c>
    </row>
    <row r="560" spans="42:43">
      <c r="AP560">
        <v>20</v>
      </c>
      <c r="AQ560" t="s">
        <v>2323</v>
      </c>
    </row>
    <row r="561" spans="42:43">
      <c r="AP561">
        <v>20</v>
      </c>
      <c r="AQ561" t="s">
        <v>2324</v>
      </c>
    </row>
    <row r="562" spans="42:43">
      <c r="AP562">
        <v>20</v>
      </c>
      <c r="AQ562" t="s">
        <v>2325</v>
      </c>
    </row>
    <row r="563" spans="42:43">
      <c r="AP563">
        <v>20</v>
      </c>
      <c r="AQ563" t="s">
        <v>1445</v>
      </c>
    </row>
    <row r="564" spans="42:43">
      <c r="AP564">
        <v>20</v>
      </c>
      <c r="AQ564" t="s">
        <v>2326</v>
      </c>
    </row>
    <row r="565" spans="42:43">
      <c r="AP565">
        <v>20</v>
      </c>
      <c r="AQ565" t="s">
        <v>2327</v>
      </c>
    </row>
    <row r="566" spans="42:43">
      <c r="AP566">
        <v>20</v>
      </c>
      <c r="AQ566" t="s">
        <v>2328</v>
      </c>
    </row>
    <row r="567" spans="42:43">
      <c r="AP567">
        <v>20</v>
      </c>
      <c r="AQ567" t="s">
        <v>2329</v>
      </c>
    </row>
    <row r="568" spans="42:43">
      <c r="AP568">
        <v>20</v>
      </c>
      <c r="AQ568" t="s">
        <v>2330</v>
      </c>
    </row>
    <row r="569" spans="42:43">
      <c r="AP569">
        <v>20</v>
      </c>
      <c r="AQ569" t="s">
        <v>2331</v>
      </c>
    </row>
    <row r="570" spans="42:43">
      <c r="AP570">
        <v>20</v>
      </c>
      <c r="AQ570" t="s">
        <v>2332</v>
      </c>
    </row>
    <row r="571" spans="42:43">
      <c r="AP571">
        <v>20</v>
      </c>
      <c r="AQ571" t="s">
        <v>2333</v>
      </c>
    </row>
    <row r="572" spans="42:43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5546875" defaultRowHeight="15" zeroHeight="1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>
      <c r="A1" s="261" t="s">
        <v>495</v>
      </c>
      <c r="B1" s="261"/>
      <c r="C1" s="261"/>
      <c r="D1" s="261"/>
      <c r="E1" s="261"/>
      <c r="F1" s="261"/>
      <c r="G1" s="111"/>
    </row>
    <row r="2" spans="1:7">
      <c r="A2" s="249" t="str">
        <f>ENTE_PUBLICO</f>
        <v>CASA DE LA CULTURA DEL MUNICIPIO DE VALLE DE SANTIAGO, GTO., Gobierno del Estado de Guanajuato</v>
      </c>
      <c r="B2" s="250"/>
      <c r="C2" s="250"/>
      <c r="D2" s="250"/>
      <c r="E2" s="250"/>
      <c r="F2" s="251"/>
    </row>
    <row r="3" spans="1:7">
      <c r="A3" s="258" t="s">
        <v>496</v>
      </c>
      <c r="B3" s="259"/>
      <c r="C3" s="259"/>
      <c r="D3" s="259"/>
      <c r="E3" s="259"/>
      <c r="F3" s="260"/>
    </row>
    <row r="4" spans="1:7" ht="30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>
      <c r="A5" s="135" t="s">
        <v>502</v>
      </c>
      <c r="B5" s="5"/>
      <c r="C5" s="5"/>
      <c r="D5" s="5"/>
      <c r="E5" s="5"/>
      <c r="F5" s="5"/>
    </row>
    <row r="6" spans="1:7" ht="30">
      <c r="A6" s="136" t="s">
        <v>503</v>
      </c>
      <c r="B6" s="60"/>
      <c r="C6" s="60"/>
      <c r="D6" s="60"/>
      <c r="E6" s="60"/>
      <c r="F6" s="60"/>
    </row>
    <row r="7" spans="1:7">
      <c r="A7" s="136" t="s">
        <v>504</v>
      </c>
      <c r="B7" s="60"/>
      <c r="C7" s="60"/>
      <c r="D7" s="60"/>
      <c r="E7" s="60"/>
      <c r="F7" s="60"/>
    </row>
    <row r="8" spans="1:7">
      <c r="A8" s="137"/>
      <c r="B8" s="54"/>
      <c r="C8" s="54"/>
      <c r="D8" s="54"/>
      <c r="E8" s="54"/>
      <c r="F8" s="54"/>
    </row>
    <row r="9" spans="1:7">
      <c r="A9" s="135" t="s">
        <v>505</v>
      </c>
      <c r="B9" s="54"/>
      <c r="C9" s="54"/>
      <c r="D9" s="54"/>
      <c r="E9" s="54"/>
      <c r="F9" s="54"/>
    </row>
    <row r="10" spans="1:7">
      <c r="A10" s="136" t="s">
        <v>506</v>
      </c>
      <c r="B10" s="60"/>
      <c r="C10" s="60"/>
      <c r="D10" s="60"/>
      <c r="E10" s="60"/>
      <c r="F10" s="60"/>
    </row>
    <row r="11" spans="1:7">
      <c r="A11" s="138" t="s">
        <v>507</v>
      </c>
      <c r="B11" s="60"/>
      <c r="C11" s="60"/>
      <c r="D11" s="60"/>
      <c r="E11" s="60"/>
      <c r="F11" s="60"/>
    </row>
    <row r="12" spans="1:7">
      <c r="A12" s="138" t="s">
        <v>508</v>
      </c>
      <c r="B12" s="60"/>
      <c r="C12" s="60"/>
      <c r="D12" s="60"/>
      <c r="E12" s="60"/>
      <c r="F12" s="60"/>
    </row>
    <row r="13" spans="1:7">
      <c r="A13" s="138" t="s">
        <v>509</v>
      </c>
      <c r="B13" s="60"/>
      <c r="C13" s="60"/>
      <c r="D13" s="60"/>
      <c r="E13" s="60"/>
      <c r="F13" s="60"/>
    </row>
    <row r="14" spans="1:7">
      <c r="A14" s="136" t="s">
        <v>510</v>
      </c>
      <c r="B14" s="60"/>
      <c r="C14" s="60"/>
      <c r="D14" s="60"/>
      <c r="E14" s="60"/>
      <c r="F14" s="60"/>
    </row>
    <row r="15" spans="1:7">
      <c r="A15" s="138" t="s">
        <v>507</v>
      </c>
      <c r="B15" s="60"/>
      <c r="C15" s="60"/>
      <c r="D15" s="60"/>
      <c r="E15" s="60"/>
      <c r="F15" s="60"/>
    </row>
    <row r="16" spans="1:7">
      <c r="A16" s="138" t="s">
        <v>508</v>
      </c>
      <c r="B16" s="60"/>
      <c r="C16" s="60"/>
      <c r="D16" s="60"/>
      <c r="E16" s="60"/>
      <c r="F16" s="60"/>
    </row>
    <row r="17" spans="1:6">
      <c r="A17" s="138" t="s">
        <v>509</v>
      </c>
      <c r="B17" s="60"/>
      <c r="C17" s="60"/>
      <c r="D17" s="60"/>
      <c r="E17" s="60"/>
      <c r="F17" s="60"/>
    </row>
    <row r="18" spans="1:6">
      <c r="A18" s="136" t="s">
        <v>511</v>
      </c>
      <c r="B18" s="144"/>
      <c r="C18" s="60"/>
      <c r="D18" s="60"/>
      <c r="E18" s="60"/>
      <c r="F18" s="60"/>
    </row>
    <row r="19" spans="1:6">
      <c r="A19" s="136" t="s">
        <v>512</v>
      </c>
      <c r="B19" s="60"/>
      <c r="C19" s="60"/>
      <c r="D19" s="60"/>
      <c r="E19" s="60"/>
      <c r="F19" s="60"/>
    </row>
    <row r="20" spans="1:6">
      <c r="A20" s="136" t="s">
        <v>513</v>
      </c>
      <c r="B20" s="145"/>
      <c r="C20" s="145"/>
      <c r="D20" s="145"/>
      <c r="E20" s="145"/>
      <c r="F20" s="145"/>
    </row>
    <row r="21" spans="1:6">
      <c r="A21" s="136" t="s">
        <v>514</v>
      </c>
      <c r="B21" s="145"/>
      <c r="C21" s="145"/>
      <c r="D21" s="145"/>
      <c r="E21" s="145"/>
      <c r="F21" s="145"/>
    </row>
    <row r="22" spans="1:6">
      <c r="A22" s="64" t="s">
        <v>515</v>
      </c>
      <c r="B22" s="145"/>
      <c r="C22" s="145"/>
      <c r="D22" s="145"/>
      <c r="E22" s="145"/>
      <c r="F22" s="145"/>
    </row>
    <row r="23" spans="1:6">
      <c r="A23" s="64" t="s">
        <v>516</v>
      </c>
      <c r="B23" s="145"/>
      <c r="C23" s="145"/>
      <c r="D23" s="145"/>
      <c r="E23" s="145"/>
      <c r="F23" s="145"/>
    </row>
    <row r="24" spans="1:6">
      <c r="A24" s="64" t="s">
        <v>517</v>
      </c>
      <c r="B24" s="146"/>
      <c r="C24" s="60"/>
      <c r="D24" s="60"/>
      <c r="E24" s="60"/>
      <c r="F24" s="60"/>
    </row>
    <row r="25" spans="1:6">
      <c r="A25" s="136" t="s">
        <v>518</v>
      </c>
      <c r="B25" s="146"/>
      <c r="C25" s="60"/>
      <c r="D25" s="60"/>
      <c r="E25" s="60"/>
      <c r="F25" s="60"/>
    </row>
    <row r="26" spans="1:6">
      <c r="A26" s="137"/>
      <c r="B26" s="54"/>
      <c r="C26" s="54"/>
      <c r="D26" s="54"/>
      <c r="E26" s="54"/>
      <c r="F26" s="54"/>
    </row>
    <row r="27" spans="1:6">
      <c r="A27" s="135" t="s">
        <v>519</v>
      </c>
      <c r="B27" s="54"/>
      <c r="C27" s="54"/>
      <c r="D27" s="54"/>
      <c r="E27" s="54"/>
      <c r="F27" s="54"/>
    </row>
    <row r="28" spans="1:6">
      <c r="A28" s="136" t="s">
        <v>520</v>
      </c>
      <c r="B28" s="60"/>
      <c r="C28" s="60"/>
      <c r="D28" s="60"/>
      <c r="E28" s="60"/>
      <c r="F28" s="60"/>
    </row>
    <row r="29" spans="1:6">
      <c r="A29" s="137"/>
      <c r="B29" s="54"/>
      <c r="C29" s="54"/>
      <c r="D29" s="54"/>
      <c r="E29" s="54"/>
      <c r="F29" s="54"/>
    </row>
    <row r="30" spans="1:6">
      <c r="A30" s="135" t="s">
        <v>521</v>
      </c>
      <c r="B30" s="54"/>
      <c r="C30" s="54"/>
      <c r="D30" s="54"/>
      <c r="E30" s="54"/>
      <c r="F30" s="54"/>
    </row>
    <row r="31" spans="1:6">
      <c r="A31" s="136" t="s">
        <v>506</v>
      </c>
      <c r="B31" s="60"/>
      <c r="C31" s="60"/>
      <c r="D31" s="60"/>
      <c r="E31" s="60"/>
      <c r="F31" s="60"/>
    </row>
    <row r="32" spans="1:6">
      <c r="A32" s="136" t="s">
        <v>510</v>
      </c>
      <c r="B32" s="60"/>
      <c r="C32" s="60"/>
      <c r="D32" s="60"/>
      <c r="E32" s="60"/>
      <c r="F32" s="60"/>
    </row>
    <row r="33" spans="1:6">
      <c r="A33" s="136" t="s">
        <v>522</v>
      </c>
      <c r="B33" s="60"/>
      <c r="C33" s="60"/>
      <c r="D33" s="60"/>
      <c r="E33" s="60"/>
      <c r="F33" s="60"/>
    </row>
    <row r="34" spans="1:6">
      <c r="A34" s="137"/>
      <c r="B34" s="54"/>
      <c r="C34" s="54"/>
      <c r="D34" s="54"/>
      <c r="E34" s="54"/>
      <c r="F34" s="54"/>
    </row>
    <row r="35" spans="1:6">
      <c r="A35" s="135" t="s">
        <v>523</v>
      </c>
      <c r="B35" s="54"/>
      <c r="C35" s="54"/>
      <c r="D35" s="54"/>
      <c r="E35" s="54"/>
      <c r="F35" s="54"/>
    </row>
    <row r="36" spans="1:6">
      <c r="A36" s="136" t="s">
        <v>524</v>
      </c>
      <c r="B36" s="60"/>
      <c r="C36" s="60"/>
      <c r="D36" s="60"/>
      <c r="E36" s="60"/>
      <c r="F36" s="60"/>
    </row>
    <row r="37" spans="1:6">
      <c r="A37" s="136" t="s">
        <v>525</v>
      </c>
      <c r="B37" s="60"/>
      <c r="C37" s="60"/>
      <c r="D37" s="60"/>
      <c r="E37" s="60"/>
      <c r="F37" s="60"/>
    </row>
    <row r="38" spans="1:6">
      <c r="A38" s="136" t="s">
        <v>526</v>
      </c>
      <c r="B38" s="146"/>
      <c r="C38" s="60"/>
      <c r="D38" s="60"/>
      <c r="E38" s="60"/>
      <c r="F38" s="60"/>
    </row>
    <row r="39" spans="1:6">
      <c r="A39" s="137"/>
      <c r="B39" s="54"/>
      <c r="C39" s="54"/>
      <c r="D39" s="54"/>
      <c r="E39" s="54"/>
      <c r="F39" s="54"/>
    </row>
    <row r="40" spans="1:6">
      <c r="A40" s="135" t="s">
        <v>527</v>
      </c>
      <c r="B40" s="60"/>
      <c r="C40" s="60"/>
      <c r="D40" s="60"/>
      <c r="E40" s="60"/>
      <c r="F40" s="60"/>
    </row>
    <row r="41" spans="1:6">
      <c r="A41" s="137"/>
      <c r="B41" s="54"/>
      <c r="C41" s="54"/>
      <c r="D41" s="54"/>
      <c r="E41" s="54"/>
      <c r="F41" s="54"/>
    </row>
    <row r="42" spans="1:6">
      <c r="A42" s="135" t="s">
        <v>528</v>
      </c>
      <c r="B42" s="54"/>
      <c r="C42" s="54"/>
      <c r="D42" s="54"/>
      <c r="E42" s="54"/>
      <c r="F42" s="54"/>
    </row>
    <row r="43" spans="1:6">
      <c r="A43" s="136" t="s">
        <v>529</v>
      </c>
      <c r="B43" s="60"/>
      <c r="C43" s="60"/>
      <c r="D43" s="60"/>
      <c r="E43" s="60"/>
      <c r="F43" s="60"/>
    </row>
    <row r="44" spans="1:6">
      <c r="A44" s="136" t="s">
        <v>530</v>
      </c>
      <c r="B44" s="60"/>
      <c r="C44" s="60"/>
      <c r="D44" s="60"/>
      <c r="E44" s="60"/>
      <c r="F44" s="60"/>
    </row>
    <row r="45" spans="1:6">
      <c r="A45" s="136" t="s">
        <v>531</v>
      </c>
      <c r="B45" s="60"/>
      <c r="C45" s="60"/>
      <c r="D45" s="60"/>
      <c r="E45" s="60"/>
      <c r="F45" s="60"/>
    </row>
    <row r="46" spans="1:6">
      <c r="A46" s="137"/>
      <c r="B46" s="54"/>
      <c r="C46" s="54"/>
      <c r="D46" s="54"/>
      <c r="E46" s="54"/>
      <c r="F46" s="54"/>
    </row>
    <row r="47" spans="1:6" ht="30">
      <c r="A47" s="135" t="s">
        <v>532</v>
      </c>
      <c r="B47" s="54"/>
      <c r="C47" s="54"/>
      <c r="D47" s="54"/>
      <c r="E47" s="54"/>
      <c r="F47" s="54"/>
    </row>
    <row r="48" spans="1:6">
      <c r="A48" s="64" t="s">
        <v>530</v>
      </c>
      <c r="B48" s="145"/>
      <c r="C48" s="145"/>
      <c r="D48" s="145"/>
      <c r="E48" s="145"/>
      <c r="F48" s="145"/>
    </row>
    <row r="49" spans="1:6">
      <c r="A49" s="64" t="s">
        <v>531</v>
      </c>
      <c r="B49" s="145"/>
      <c r="C49" s="145"/>
      <c r="D49" s="145"/>
      <c r="E49" s="145"/>
      <c r="F49" s="145"/>
    </row>
    <row r="50" spans="1:6">
      <c r="A50" s="137"/>
      <c r="B50" s="54"/>
      <c r="C50" s="54"/>
      <c r="D50" s="54"/>
      <c r="E50" s="54"/>
      <c r="F50" s="54"/>
    </row>
    <row r="51" spans="1:6">
      <c r="A51" s="135" t="s">
        <v>533</v>
      </c>
      <c r="B51" s="54"/>
      <c r="C51" s="54"/>
      <c r="D51" s="54"/>
      <c r="E51" s="54"/>
      <c r="F51" s="54"/>
    </row>
    <row r="52" spans="1:6">
      <c r="A52" s="136" t="s">
        <v>530</v>
      </c>
      <c r="B52" s="60"/>
      <c r="C52" s="60"/>
      <c r="D52" s="60"/>
      <c r="E52" s="60"/>
      <c r="F52" s="60"/>
    </row>
    <row r="53" spans="1:6">
      <c r="A53" s="136" t="s">
        <v>531</v>
      </c>
      <c r="B53" s="60"/>
      <c r="C53" s="60"/>
      <c r="D53" s="60"/>
      <c r="E53" s="60"/>
      <c r="F53" s="60"/>
    </row>
    <row r="54" spans="1:6">
      <c r="A54" s="136" t="s">
        <v>534</v>
      </c>
      <c r="B54" s="60"/>
      <c r="C54" s="60"/>
      <c r="D54" s="60"/>
      <c r="E54" s="60"/>
      <c r="F54" s="60"/>
    </row>
    <row r="55" spans="1:6">
      <c r="A55" s="137"/>
      <c r="B55" s="54"/>
      <c r="C55" s="54"/>
      <c r="D55" s="54"/>
      <c r="E55" s="54"/>
      <c r="F55" s="54"/>
    </row>
    <row r="56" spans="1:6">
      <c r="A56" s="135" t="s">
        <v>535</v>
      </c>
      <c r="B56" s="54"/>
      <c r="C56" s="54"/>
      <c r="D56" s="54"/>
      <c r="E56" s="54"/>
      <c r="F56" s="54"/>
    </row>
    <row r="57" spans="1:6">
      <c r="A57" s="136" t="s">
        <v>530</v>
      </c>
      <c r="B57" s="60"/>
      <c r="C57" s="60"/>
      <c r="D57" s="60"/>
      <c r="E57" s="60"/>
      <c r="F57" s="60"/>
    </row>
    <row r="58" spans="1:6">
      <c r="A58" s="136" t="s">
        <v>531</v>
      </c>
      <c r="B58" s="60"/>
      <c r="C58" s="60"/>
      <c r="D58" s="60"/>
      <c r="E58" s="60"/>
      <c r="F58" s="60"/>
    </row>
    <row r="59" spans="1:6">
      <c r="A59" s="137"/>
      <c r="B59" s="54"/>
      <c r="C59" s="54"/>
      <c r="D59" s="54"/>
      <c r="E59" s="54"/>
      <c r="F59" s="54"/>
    </row>
    <row r="60" spans="1:6">
      <c r="A60" s="135" t="s">
        <v>536</v>
      </c>
      <c r="B60" s="54"/>
      <c r="C60" s="54"/>
      <c r="D60" s="54"/>
      <c r="E60" s="54"/>
      <c r="F60" s="54"/>
    </row>
    <row r="61" spans="1:6">
      <c r="A61" s="136" t="s">
        <v>537</v>
      </c>
      <c r="B61" s="60"/>
      <c r="C61" s="60"/>
      <c r="D61" s="60"/>
      <c r="E61" s="60"/>
      <c r="F61" s="60"/>
    </row>
    <row r="62" spans="1:6">
      <c r="A62" s="136" t="s">
        <v>538</v>
      </c>
      <c r="B62" s="146"/>
      <c r="C62" s="60"/>
      <c r="D62" s="60"/>
      <c r="E62" s="60"/>
      <c r="F62" s="60"/>
    </row>
    <row r="63" spans="1:6">
      <c r="A63" s="137"/>
      <c r="B63" s="54"/>
      <c r="C63" s="54"/>
      <c r="D63" s="54"/>
      <c r="E63" s="54"/>
      <c r="F63" s="54"/>
    </row>
    <row r="64" spans="1:6">
      <c r="A64" s="135" t="s">
        <v>539</v>
      </c>
      <c r="B64" s="54"/>
      <c r="C64" s="54"/>
      <c r="D64" s="54"/>
      <c r="E64" s="54"/>
      <c r="F64" s="54"/>
    </row>
    <row r="65" spans="1:6">
      <c r="A65" s="136" t="s">
        <v>540</v>
      </c>
      <c r="B65" s="60"/>
      <c r="C65" s="60"/>
      <c r="D65" s="60"/>
      <c r="E65" s="60"/>
      <c r="F65" s="60"/>
    </row>
    <row r="66" spans="1:6">
      <c r="A66" s="136" t="s">
        <v>541</v>
      </c>
      <c r="B66" s="60"/>
      <c r="C66" s="60"/>
      <c r="D66" s="60"/>
      <c r="E66" s="60"/>
      <c r="F66" s="60"/>
    </row>
    <row r="67" spans="1:6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1" zoomScale="90" zoomScaleNormal="90" workbookViewId="0">
      <selection activeCell="A3" sqref="A3:F3"/>
    </sheetView>
  </sheetViews>
  <sheetFormatPr baseColWidth="10" defaultColWidth="0" defaultRowHeight="15" zeroHeight="1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>
      <c r="A1" s="261" t="s">
        <v>545</v>
      </c>
      <c r="B1" s="261"/>
      <c r="C1" s="261"/>
      <c r="D1" s="261"/>
      <c r="E1" s="261"/>
      <c r="F1" s="261"/>
    </row>
    <row r="2" spans="1:6">
      <c r="A2" s="249" t="str">
        <f>ENTE_PUBLICO_A</f>
        <v>CASA DE LA CULTURA DEL MUNICIPIO DE VALLE DE SANTIAGO, GTO., Gobierno del Estado de Guanajuato (a)</v>
      </c>
      <c r="B2" s="250"/>
      <c r="C2" s="250"/>
      <c r="D2" s="250"/>
      <c r="E2" s="250"/>
      <c r="F2" s="251"/>
    </row>
    <row r="3" spans="1:6">
      <c r="A3" s="252" t="s">
        <v>117</v>
      </c>
      <c r="B3" s="253"/>
      <c r="C3" s="253"/>
      <c r="D3" s="253"/>
      <c r="E3" s="253"/>
      <c r="F3" s="254"/>
    </row>
    <row r="4" spans="1:6">
      <c r="A4" s="255" t="str">
        <f>PERIODO_INFORME</f>
        <v>Al 31 de diciembre de 2017 y al 30 de septiembre de 2018 (b)</v>
      </c>
      <c r="B4" s="256"/>
      <c r="C4" s="256"/>
      <c r="D4" s="256"/>
      <c r="E4" s="256"/>
      <c r="F4" s="257"/>
    </row>
    <row r="5" spans="1:6">
      <c r="A5" s="258" t="s">
        <v>118</v>
      </c>
      <c r="B5" s="259"/>
      <c r="C5" s="259"/>
      <c r="D5" s="259"/>
      <c r="E5" s="259"/>
      <c r="F5" s="260"/>
    </row>
    <row r="6" spans="1:6" s="3" customFormat="1" ht="30">
      <c r="A6" s="132" t="s">
        <v>3284</v>
      </c>
      <c r="B6" s="133" t="str">
        <f>ANIO</f>
        <v>2018 (d)</v>
      </c>
      <c r="C6" s="130" t="str">
        <f>ULTIMO</f>
        <v>31 de diciembre de 2017 (e)</v>
      </c>
      <c r="D6" s="134" t="s">
        <v>0</v>
      </c>
      <c r="E6" s="133" t="str">
        <f>ANIO</f>
        <v>2018 (d)</v>
      </c>
      <c r="F6" s="130" t="str">
        <f>ULTIMO</f>
        <v>31 de diciembre de 2017 (e)</v>
      </c>
    </row>
    <row r="7" spans="1:6">
      <c r="A7" s="94" t="s">
        <v>1</v>
      </c>
      <c r="B7" s="87"/>
      <c r="C7" s="87"/>
      <c r="D7" s="98" t="s">
        <v>52</v>
      </c>
      <c r="E7" s="87"/>
      <c r="F7" s="87"/>
    </row>
    <row r="8" spans="1:6">
      <c r="A8" s="38" t="s">
        <v>2</v>
      </c>
      <c r="B8" s="54"/>
      <c r="C8" s="54"/>
      <c r="D8" s="99" t="s">
        <v>53</v>
      </c>
      <c r="E8" s="54"/>
      <c r="F8" s="54"/>
    </row>
    <row r="9" spans="1:6">
      <c r="A9" s="95" t="s">
        <v>3</v>
      </c>
      <c r="B9" s="60">
        <f>SUM(B10:B16)</f>
        <v>114278.39999999999</v>
      </c>
      <c r="C9" s="60">
        <f>SUM(C10:C16)</f>
        <v>72898.48</v>
      </c>
      <c r="D9" s="100" t="s">
        <v>54</v>
      </c>
      <c r="E9" s="60">
        <f>SUM(E10:E18)</f>
        <v>171141.18</v>
      </c>
      <c r="F9" s="60">
        <f>SUM(F10:F18)</f>
        <v>175907.4</v>
      </c>
    </row>
    <row r="10" spans="1:6" ht="14.25" customHeight="1">
      <c r="A10" s="96" t="s">
        <v>4</v>
      </c>
      <c r="B10" s="148"/>
      <c r="C10" s="148"/>
      <c r="D10" s="101" t="s">
        <v>55</v>
      </c>
      <c r="E10" s="156">
        <v>0</v>
      </c>
      <c r="F10" s="156">
        <v>0</v>
      </c>
    </row>
    <row r="11" spans="1:6">
      <c r="A11" s="96" t="s">
        <v>5</v>
      </c>
      <c r="B11" s="148">
        <v>114278.39999999999</v>
      </c>
      <c r="C11" s="148">
        <v>72898.48</v>
      </c>
      <c r="D11" s="101" t="s">
        <v>56</v>
      </c>
      <c r="E11" s="156">
        <v>0</v>
      </c>
      <c r="F11" s="156">
        <v>0</v>
      </c>
    </row>
    <row r="12" spans="1:6">
      <c r="A12" s="96" t="s">
        <v>6</v>
      </c>
      <c r="B12" s="148"/>
      <c r="C12" s="148"/>
      <c r="D12" s="101" t="s">
        <v>57</v>
      </c>
      <c r="E12" s="156"/>
      <c r="F12" s="156"/>
    </row>
    <row r="13" spans="1:6" ht="14.25" customHeight="1">
      <c r="A13" s="96" t="s">
        <v>7</v>
      </c>
      <c r="B13" s="148"/>
      <c r="C13" s="148"/>
      <c r="D13" s="101" t="s">
        <v>58</v>
      </c>
      <c r="E13" s="156"/>
      <c r="F13" s="156"/>
    </row>
    <row r="14" spans="1:6">
      <c r="A14" s="96" t="s">
        <v>8</v>
      </c>
      <c r="B14" s="148"/>
      <c r="C14" s="148"/>
      <c r="D14" s="101" t="s">
        <v>59</v>
      </c>
      <c r="E14" s="156"/>
      <c r="F14" s="156"/>
    </row>
    <row r="15" spans="1:6">
      <c r="A15" s="96" t="s">
        <v>9</v>
      </c>
      <c r="B15" s="148"/>
      <c r="C15" s="148"/>
      <c r="D15" s="101" t="s">
        <v>60</v>
      </c>
      <c r="E15" s="156"/>
      <c r="F15" s="156"/>
    </row>
    <row r="16" spans="1:6" ht="14.25" customHeight="1">
      <c r="A16" s="96" t="s">
        <v>10</v>
      </c>
      <c r="B16" s="148"/>
      <c r="C16" s="148"/>
      <c r="D16" s="101" t="s">
        <v>61</v>
      </c>
      <c r="E16" s="156">
        <v>171141.18</v>
      </c>
      <c r="F16" s="156">
        <v>175907.4</v>
      </c>
    </row>
    <row r="17" spans="1:6">
      <c r="A17" s="95" t="s">
        <v>11</v>
      </c>
      <c r="B17" s="60">
        <f>SUM(B18:B24)</f>
        <v>6412.06</v>
      </c>
      <c r="C17" s="60">
        <f>SUM(C18:C24)</f>
        <v>6570.6100000000006</v>
      </c>
      <c r="D17" s="101" t="s">
        <v>62</v>
      </c>
      <c r="E17" s="156"/>
      <c r="F17" s="156"/>
    </row>
    <row r="18" spans="1:6">
      <c r="A18" s="97" t="s">
        <v>12</v>
      </c>
      <c r="B18" s="150"/>
      <c r="C18" s="150"/>
      <c r="D18" s="101" t="s">
        <v>63</v>
      </c>
      <c r="E18" s="156">
        <v>0</v>
      </c>
      <c r="F18" s="156">
        <v>0</v>
      </c>
    </row>
    <row r="19" spans="1:6" ht="14.25" customHeight="1">
      <c r="A19" s="97" t="s">
        <v>13</v>
      </c>
      <c r="B19" s="150">
        <v>-0.2</v>
      </c>
      <c r="C19" s="150">
        <v>-0.2</v>
      </c>
      <c r="D19" s="100" t="s">
        <v>64</v>
      </c>
      <c r="E19" s="60">
        <f>SUM(E20:E22)</f>
        <v>0</v>
      </c>
      <c r="F19" s="60">
        <f>SUM(F20:F22)</f>
        <v>0</v>
      </c>
    </row>
    <row r="20" spans="1:6" ht="14.25" customHeight="1">
      <c r="A20" s="97" t="s">
        <v>14</v>
      </c>
      <c r="B20" s="150">
        <v>0</v>
      </c>
      <c r="C20" s="150">
        <v>0</v>
      </c>
      <c r="D20" s="101" t="s">
        <v>65</v>
      </c>
      <c r="E20" s="157">
        <v>0</v>
      </c>
      <c r="F20" s="157">
        <v>0</v>
      </c>
    </row>
    <row r="21" spans="1:6">
      <c r="A21" s="97" t="s">
        <v>15</v>
      </c>
      <c r="B21" s="150">
        <v>3412.26</v>
      </c>
      <c r="C21" s="150">
        <v>3570.81</v>
      </c>
      <c r="D21" s="101" t="s">
        <v>66</v>
      </c>
      <c r="E21" s="157">
        <v>0</v>
      </c>
      <c r="F21" s="157">
        <v>0</v>
      </c>
    </row>
    <row r="22" spans="1:6">
      <c r="A22" s="97" t="s">
        <v>16</v>
      </c>
      <c r="B22" s="150">
        <v>3000</v>
      </c>
      <c r="C22" s="150">
        <v>3000</v>
      </c>
      <c r="D22" s="101" t="s">
        <v>67</v>
      </c>
      <c r="E22" s="157">
        <v>0</v>
      </c>
      <c r="F22" s="157">
        <v>0</v>
      </c>
    </row>
    <row r="23" spans="1:6">
      <c r="A23" s="97" t="s">
        <v>17</v>
      </c>
      <c r="B23" s="150"/>
      <c r="C23" s="150"/>
      <c r="D23" s="100" t="s">
        <v>68</v>
      </c>
      <c r="E23" s="60">
        <f>E24+E25</f>
        <v>0</v>
      </c>
      <c r="F23" s="60">
        <f>F24+F25</f>
        <v>0</v>
      </c>
    </row>
    <row r="24" spans="1:6">
      <c r="A24" s="97" t="s">
        <v>18</v>
      </c>
      <c r="B24" s="150">
        <v>0</v>
      </c>
      <c r="C24" s="150">
        <v>0</v>
      </c>
      <c r="D24" s="101" t="s">
        <v>69</v>
      </c>
      <c r="E24" s="158">
        <v>0</v>
      </c>
      <c r="F24" s="158">
        <v>0</v>
      </c>
    </row>
    <row r="25" spans="1:6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158">
        <v>0</v>
      </c>
      <c r="F25" s="158">
        <v>0</v>
      </c>
    </row>
    <row r="26" spans="1:6">
      <c r="A26" s="97" t="s">
        <v>20</v>
      </c>
      <c r="B26" s="151"/>
      <c r="C26" s="151"/>
      <c r="D26" s="100" t="s">
        <v>71</v>
      </c>
      <c r="E26" s="159">
        <v>0</v>
      </c>
      <c r="F26" s="159">
        <v>0</v>
      </c>
    </row>
    <row r="27" spans="1:6">
      <c r="A27" s="97" t="s">
        <v>21</v>
      </c>
      <c r="B27" s="151"/>
      <c r="C27" s="151"/>
      <c r="D27" s="100" t="s">
        <v>72</v>
      </c>
      <c r="E27" s="60">
        <f>SUM(E28:E30)</f>
        <v>0</v>
      </c>
      <c r="F27" s="60">
        <f>SUM(F28:F30)</f>
        <v>0</v>
      </c>
    </row>
    <row r="28" spans="1:6">
      <c r="A28" s="97" t="s">
        <v>22</v>
      </c>
      <c r="B28" s="151"/>
      <c r="C28" s="151"/>
      <c r="D28" s="101" t="s">
        <v>73</v>
      </c>
      <c r="E28" s="160">
        <v>0</v>
      </c>
      <c r="F28" s="160">
        <v>0</v>
      </c>
    </row>
    <row r="29" spans="1:6">
      <c r="A29" s="97" t="s">
        <v>23</v>
      </c>
      <c r="B29" s="151"/>
      <c r="C29" s="151"/>
      <c r="D29" s="101" t="s">
        <v>74</v>
      </c>
      <c r="E29" s="160">
        <v>0</v>
      </c>
      <c r="F29" s="160">
        <v>0</v>
      </c>
    </row>
    <row r="30" spans="1:6" ht="14.25" customHeight="1">
      <c r="A30" s="97" t="s">
        <v>24</v>
      </c>
      <c r="B30" s="151"/>
      <c r="C30" s="151"/>
      <c r="D30" s="101" t="s">
        <v>75</v>
      </c>
      <c r="E30" s="160">
        <v>0</v>
      </c>
      <c r="F30" s="160">
        <v>0</v>
      </c>
    </row>
    <row r="31" spans="1:6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>
      <c r="A32" s="97" t="s">
        <v>26</v>
      </c>
      <c r="B32" s="152">
        <v>0</v>
      </c>
      <c r="C32" s="152">
        <v>0</v>
      </c>
      <c r="D32" s="101" t="s">
        <v>77</v>
      </c>
      <c r="E32" s="161"/>
      <c r="F32" s="161"/>
    </row>
    <row r="33" spans="1:6">
      <c r="A33" s="97" t="s">
        <v>27</v>
      </c>
      <c r="B33" s="152"/>
      <c r="C33" s="152"/>
      <c r="D33" s="101" t="s">
        <v>78</v>
      </c>
      <c r="E33" s="161"/>
      <c r="F33" s="161"/>
    </row>
    <row r="34" spans="1:6">
      <c r="A34" s="97" t="s">
        <v>28</v>
      </c>
      <c r="B34" s="152"/>
      <c r="C34" s="152"/>
      <c r="D34" s="101" t="s">
        <v>79</v>
      </c>
      <c r="E34" s="161"/>
      <c r="F34" s="161"/>
    </row>
    <row r="35" spans="1:6">
      <c r="A35" s="97" t="s">
        <v>29</v>
      </c>
      <c r="B35" s="152"/>
      <c r="C35" s="152"/>
      <c r="D35" s="101" t="s">
        <v>80</v>
      </c>
      <c r="E35" s="161"/>
      <c r="F35" s="161"/>
    </row>
    <row r="36" spans="1:6">
      <c r="A36" s="97" t="s">
        <v>30</v>
      </c>
      <c r="B36" s="152"/>
      <c r="C36" s="152"/>
      <c r="D36" s="101" t="s">
        <v>81</v>
      </c>
      <c r="E36" s="161"/>
      <c r="F36" s="161"/>
    </row>
    <row r="37" spans="1:6">
      <c r="A37" s="95" t="s">
        <v>31</v>
      </c>
      <c r="B37" s="152">
        <v>0</v>
      </c>
      <c r="C37" s="152">
        <v>0</v>
      </c>
      <c r="D37" s="101" t="s">
        <v>82</v>
      </c>
      <c r="E37" s="161"/>
      <c r="F37" s="161"/>
    </row>
    <row r="38" spans="1:6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>
      <c r="A39" s="97" t="s">
        <v>32</v>
      </c>
      <c r="B39" s="153">
        <v>0</v>
      </c>
      <c r="C39" s="153">
        <v>0</v>
      </c>
      <c r="D39" s="101" t="s">
        <v>84</v>
      </c>
      <c r="E39" s="162">
        <v>0</v>
      </c>
      <c r="F39" s="162">
        <v>0</v>
      </c>
    </row>
    <row r="40" spans="1:6">
      <c r="A40" s="97" t="s">
        <v>33</v>
      </c>
      <c r="B40" s="153">
        <v>0</v>
      </c>
      <c r="C40" s="153">
        <v>0</v>
      </c>
      <c r="D40" s="101" t="s">
        <v>85</v>
      </c>
      <c r="E40" s="162">
        <v>0</v>
      </c>
      <c r="F40" s="162">
        <v>0</v>
      </c>
    </row>
    <row r="41" spans="1:6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162">
        <v>0</v>
      </c>
      <c r="F41" s="162">
        <v>0</v>
      </c>
    </row>
    <row r="42" spans="1:6">
      <c r="A42" s="97" t="s">
        <v>35</v>
      </c>
      <c r="B42" s="154"/>
      <c r="C42" s="154"/>
      <c r="D42" s="100" t="s">
        <v>87</v>
      </c>
      <c r="E42" s="60">
        <f>SUM(E43:E45)</f>
        <v>0</v>
      </c>
      <c r="F42" s="60">
        <f>SUM(F43:F45)</f>
        <v>0</v>
      </c>
    </row>
    <row r="43" spans="1:6">
      <c r="A43" s="97" t="s">
        <v>36</v>
      </c>
      <c r="B43" s="154"/>
      <c r="C43" s="154"/>
      <c r="D43" s="101" t="s">
        <v>88</v>
      </c>
      <c r="E43" s="163">
        <v>0</v>
      </c>
      <c r="F43" s="163">
        <v>0</v>
      </c>
    </row>
    <row r="44" spans="1:6">
      <c r="A44" s="97" t="s">
        <v>37</v>
      </c>
      <c r="B44" s="154"/>
      <c r="C44" s="154"/>
      <c r="D44" s="101" t="s">
        <v>89</v>
      </c>
      <c r="E44" s="163">
        <v>0</v>
      </c>
      <c r="F44" s="163">
        <v>0</v>
      </c>
    </row>
    <row r="45" spans="1:6">
      <c r="A45" s="97" t="s">
        <v>38</v>
      </c>
      <c r="B45" s="154"/>
      <c r="C45" s="154"/>
      <c r="D45" s="101" t="s">
        <v>90</v>
      </c>
      <c r="E45" s="163">
        <v>0</v>
      </c>
      <c r="F45" s="163">
        <v>0</v>
      </c>
    </row>
    <row r="46" spans="1:6">
      <c r="A46" s="54"/>
      <c r="B46" s="54"/>
      <c r="C46" s="54"/>
      <c r="D46" s="54"/>
      <c r="E46" s="54"/>
      <c r="F46" s="54"/>
    </row>
    <row r="47" spans="1:6">
      <c r="A47" s="55" t="s">
        <v>39</v>
      </c>
      <c r="B47" s="61">
        <f>B9+B17+B25+B31+B38+B41</f>
        <v>120690.45999999999</v>
      </c>
      <c r="C47" s="61">
        <f>C9+C17+C25+C31+C38+C41</f>
        <v>79469.09</v>
      </c>
      <c r="D47" s="99" t="s">
        <v>91</v>
      </c>
      <c r="E47" s="61">
        <f>E9+E19+E23+E26+E27+E31+E38+E42</f>
        <v>171141.18</v>
      </c>
      <c r="F47" s="61">
        <f>F9+F19+F23+F26+F27+F31+F38+F42</f>
        <v>175907.4</v>
      </c>
    </row>
    <row r="48" spans="1:6">
      <c r="A48" s="54"/>
      <c r="B48" s="54"/>
      <c r="C48" s="54"/>
      <c r="D48" s="54"/>
      <c r="E48" s="54"/>
      <c r="F48" s="54"/>
    </row>
    <row r="49" spans="1:6">
      <c r="A49" s="38" t="s">
        <v>40</v>
      </c>
      <c r="B49" s="54"/>
      <c r="C49" s="54"/>
      <c r="D49" s="99" t="s">
        <v>92</v>
      </c>
      <c r="E49" s="54"/>
      <c r="F49" s="54"/>
    </row>
    <row r="50" spans="1:6">
      <c r="A50" s="95" t="s">
        <v>41</v>
      </c>
      <c r="B50" s="155">
        <v>0</v>
      </c>
      <c r="C50" s="155">
        <v>0</v>
      </c>
      <c r="D50" s="100" t="s">
        <v>93</v>
      </c>
      <c r="E50" s="164">
        <v>0</v>
      </c>
      <c r="F50" s="164">
        <v>0</v>
      </c>
    </row>
    <row r="51" spans="1:6">
      <c r="A51" s="95" t="s">
        <v>42</v>
      </c>
      <c r="B51" s="155">
        <v>0</v>
      </c>
      <c r="C51" s="155">
        <v>0</v>
      </c>
      <c r="D51" s="100" t="s">
        <v>94</v>
      </c>
      <c r="E51" s="164">
        <v>0</v>
      </c>
      <c r="F51" s="164">
        <v>0</v>
      </c>
    </row>
    <row r="52" spans="1:6">
      <c r="A52" s="95" t="s">
        <v>43</v>
      </c>
      <c r="B52" s="155">
        <v>0</v>
      </c>
      <c r="C52" s="155">
        <v>0</v>
      </c>
      <c r="D52" s="100" t="s">
        <v>95</v>
      </c>
      <c r="E52" s="164">
        <v>0</v>
      </c>
      <c r="F52" s="164">
        <v>0</v>
      </c>
    </row>
    <row r="53" spans="1:6">
      <c r="A53" s="95" t="s">
        <v>44</v>
      </c>
      <c r="B53" s="155">
        <v>535285.43000000005</v>
      </c>
      <c r="C53" s="155">
        <v>535285.43000000005</v>
      </c>
      <c r="D53" s="100" t="s">
        <v>96</v>
      </c>
      <c r="E53" s="164">
        <v>0</v>
      </c>
      <c r="F53" s="164">
        <v>0</v>
      </c>
    </row>
    <row r="54" spans="1:6">
      <c r="A54" s="95" t="s">
        <v>45</v>
      </c>
      <c r="B54" s="155">
        <v>0</v>
      </c>
      <c r="C54" s="155">
        <v>0</v>
      </c>
      <c r="D54" s="100" t="s">
        <v>97</v>
      </c>
      <c r="E54" s="164">
        <v>0</v>
      </c>
      <c r="F54" s="164">
        <v>0</v>
      </c>
    </row>
    <row r="55" spans="1:6">
      <c r="A55" s="95" t="s">
        <v>46</v>
      </c>
      <c r="B55" s="155">
        <v>-180023.51</v>
      </c>
      <c r="C55" s="155">
        <v>-180023.51</v>
      </c>
      <c r="D55" s="37" t="s">
        <v>98</v>
      </c>
      <c r="E55" s="164">
        <v>0</v>
      </c>
      <c r="F55" s="164">
        <v>0</v>
      </c>
    </row>
    <row r="56" spans="1:6">
      <c r="A56" s="95" t="s">
        <v>47</v>
      </c>
      <c r="B56" s="155">
        <v>0</v>
      </c>
      <c r="C56" s="155">
        <v>0</v>
      </c>
      <c r="D56" s="54"/>
      <c r="E56" s="54"/>
      <c r="F56" s="54"/>
    </row>
    <row r="57" spans="1:6">
      <c r="A57" s="95" t="s">
        <v>48</v>
      </c>
      <c r="B57" s="155">
        <v>0</v>
      </c>
      <c r="C57" s="155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>
      <c r="A58" s="95" t="s">
        <v>49</v>
      </c>
      <c r="B58" s="155">
        <v>0</v>
      </c>
      <c r="C58" s="155">
        <v>0</v>
      </c>
      <c r="D58" s="54"/>
      <c r="E58" s="54"/>
      <c r="F58" s="54"/>
    </row>
    <row r="59" spans="1:6">
      <c r="A59" s="54"/>
      <c r="B59" s="54"/>
      <c r="C59" s="54"/>
      <c r="D59" s="99" t="s">
        <v>100</v>
      </c>
      <c r="E59" s="61">
        <f>E47+E57</f>
        <v>171141.18</v>
      </c>
      <c r="F59" s="61">
        <f>F47+F57</f>
        <v>175907.4</v>
      </c>
    </row>
    <row r="60" spans="1:6">
      <c r="A60" s="55" t="s">
        <v>50</v>
      </c>
      <c r="B60" s="61">
        <f>SUM(B50:B58)</f>
        <v>355261.92000000004</v>
      </c>
      <c r="C60" s="61">
        <f>SUM(C50:C58)</f>
        <v>355261.92000000004</v>
      </c>
      <c r="D60" s="54"/>
      <c r="E60" s="54"/>
      <c r="F60" s="54"/>
    </row>
    <row r="61" spans="1:6">
      <c r="A61" s="54"/>
      <c r="B61" s="54"/>
      <c r="C61" s="54"/>
      <c r="D61" s="39" t="s">
        <v>101</v>
      </c>
      <c r="E61" s="93"/>
      <c r="F61" s="93"/>
    </row>
    <row r="62" spans="1:6">
      <c r="A62" s="55" t="s">
        <v>51</v>
      </c>
      <c r="B62" s="61">
        <f>SUM(B47+B60)</f>
        <v>475952.38</v>
      </c>
      <c r="C62" s="61">
        <f>SUM(C47+C60)</f>
        <v>434731.01</v>
      </c>
      <c r="D62" s="54"/>
      <c r="E62" s="54"/>
      <c r="F62" s="54"/>
    </row>
    <row r="63" spans="1:6">
      <c r="A63" s="54"/>
      <c r="B63" s="54"/>
      <c r="C63" s="54"/>
      <c r="D63" s="102" t="s">
        <v>102</v>
      </c>
      <c r="E63" s="77">
        <f>SUM(E64:E66)</f>
        <v>0</v>
      </c>
      <c r="F63" s="77">
        <f>SUM(F64:F66)</f>
        <v>0</v>
      </c>
    </row>
    <row r="64" spans="1:6">
      <c r="A64" s="54"/>
      <c r="B64" s="54"/>
      <c r="C64" s="54"/>
      <c r="D64" s="103" t="s">
        <v>103</v>
      </c>
      <c r="E64" s="165">
        <v>0</v>
      </c>
      <c r="F64" s="165">
        <v>0</v>
      </c>
    </row>
    <row r="65" spans="1:6">
      <c r="A65" s="54"/>
      <c r="B65" s="54"/>
      <c r="C65" s="54"/>
      <c r="D65" s="41" t="s">
        <v>104</v>
      </c>
      <c r="E65" s="165">
        <v>0</v>
      </c>
      <c r="F65" s="165">
        <v>0</v>
      </c>
    </row>
    <row r="66" spans="1:6">
      <c r="A66" s="54"/>
      <c r="B66" s="54"/>
      <c r="C66" s="54"/>
      <c r="D66" s="103" t="s">
        <v>105</v>
      </c>
      <c r="E66" s="165">
        <v>0</v>
      </c>
      <c r="F66" s="165">
        <v>0</v>
      </c>
    </row>
    <row r="67" spans="1:6">
      <c r="A67" s="54"/>
      <c r="B67" s="54"/>
      <c r="C67" s="54"/>
      <c r="D67" s="54"/>
      <c r="E67" s="54"/>
      <c r="F67" s="54"/>
    </row>
    <row r="68" spans="1:6">
      <c r="A68" s="54"/>
      <c r="B68" s="54"/>
      <c r="C68" s="54"/>
      <c r="D68" s="102" t="s">
        <v>106</v>
      </c>
      <c r="E68" s="77">
        <f>SUM(E69:E73)</f>
        <v>304811.19999999995</v>
      </c>
      <c r="F68" s="77">
        <f>SUM(F69:F73)</f>
        <v>258823.61000000002</v>
      </c>
    </row>
    <row r="69" spans="1:6">
      <c r="A69" s="12"/>
      <c r="B69" s="54"/>
      <c r="C69" s="54"/>
      <c r="D69" s="103" t="s">
        <v>107</v>
      </c>
      <c r="E69" s="166">
        <v>45987.59</v>
      </c>
      <c r="F69" s="166">
        <v>33790.660000000003</v>
      </c>
    </row>
    <row r="70" spans="1:6">
      <c r="A70" s="12"/>
      <c r="B70" s="54"/>
      <c r="C70" s="54"/>
      <c r="D70" s="103" t="s">
        <v>108</v>
      </c>
      <c r="E70" s="166">
        <v>258823.61</v>
      </c>
      <c r="F70" s="166">
        <v>225032.95</v>
      </c>
    </row>
    <row r="71" spans="1:6">
      <c r="A71" s="12"/>
      <c r="B71" s="54"/>
      <c r="C71" s="54"/>
      <c r="D71" s="103" t="s">
        <v>109</v>
      </c>
      <c r="E71" s="166">
        <v>0</v>
      </c>
      <c r="F71" s="166">
        <v>0</v>
      </c>
    </row>
    <row r="72" spans="1:6">
      <c r="A72" s="12"/>
      <c r="B72" s="54"/>
      <c r="C72" s="54"/>
      <c r="D72" s="103" t="s">
        <v>110</v>
      </c>
      <c r="E72" s="166">
        <v>0</v>
      </c>
      <c r="F72" s="166">
        <v>0</v>
      </c>
    </row>
    <row r="73" spans="1:6">
      <c r="A73" s="12"/>
      <c r="B73" s="54"/>
      <c r="C73" s="54"/>
      <c r="D73" s="103" t="s">
        <v>111</v>
      </c>
      <c r="E73" s="166">
        <v>0</v>
      </c>
      <c r="F73" s="166">
        <v>0</v>
      </c>
    </row>
    <row r="74" spans="1:6">
      <c r="A74" s="12"/>
      <c r="B74" s="54"/>
      <c r="C74" s="54"/>
      <c r="D74" s="54"/>
      <c r="E74" s="54"/>
      <c r="F74" s="54"/>
    </row>
    <row r="75" spans="1:6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>
      <c r="A76" s="12"/>
      <c r="B76" s="54"/>
      <c r="C76" s="54"/>
      <c r="D76" s="100" t="s">
        <v>113</v>
      </c>
      <c r="E76" s="167">
        <v>0</v>
      </c>
      <c r="F76" s="167">
        <v>0</v>
      </c>
    </row>
    <row r="77" spans="1:6">
      <c r="A77" s="12"/>
      <c r="B77" s="54"/>
      <c r="C77" s="54"/>
      <c r="D77" s="100" t="s">
        <v>114</v>
      </c>
      <c r="E77" s="167">
        <v>0</v>
      </c>
      <c r="F77" s="167">
        <v>0</v>
      </c>
    </row>
    <row r="78" spans="1:6">
      <c r="A78" s="12"/>
      <c r="B78" s="54"/>
      <c r="C78" s="54"/>
      <c r="D78" s="54"/>
      <c r="E78" s="54"/>
      <c r="F78" s="54"/>
    </row>
    <row r="79" spans="1:6">
      <c r="A79" s="12"/>
      <c r="B79" s="54"/>
      <c r="C79" s="54"/>
      <c r="D79" s="99" t="s">
        <v>115</v>
      </c>
      <c r="E79" s="61">
        <f>E63+E68+E75</f>
        <v>304811.19999999995</v>
      </c>
      <c r="F79" s="61">
        <f>F63+F68+F75</f>
        <v>258823.61000000002</v>
      </c>
    </row>
    <row r="80" spans="1:6">
      <c r="A80" s="12"/>
      <c r="B80" s="54"/>
      <c r="C80" s="54"/>
      <c r="D80" s="54"/>
      <c r="E80" s="54"/>
      <c r="F80" s="54"/>
    </row>
    <row r="81" spans="1:6">
      <c r="A81" s="12"/>
      <c r="B81" s="54"/>
      <c r="C81" s="54"/>
      <c r="D81" s="99" t="s">
        <v>116</v>
      </c>
      <c r="E81" s="61">
        <f>E59+E79</f>
        <v>475952.37999999995</v>
      </c>
      <c r="F81" s="61">
        <f>F59+F79</f>
        <v>434731.01</v>
      </c>
    </row>
    <row r="82" spans="1:6">
      <c r="A82" s="6"/>
      <c r="B82" s="65"/>
      <c r="C82" s="65"/>
      <c r="D82" s="65"/>
      <c r="E82" s="65"/>
      <c r="F82" s="65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/>
  <cols>
    <col min="1" max="1" width="11.42578125" bestFit="1" customWidth="1"/>
    <col min="2" max="14" width="3" customWidth="1"/>
    <col min="15" max="15" width="63.42578125" customWidth="1"/>
  </cols>
  <sheetData>
    <row r="1" spans="1:17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114278.39999999999</v>
      </c>
      <c r="Q4" s="18">
        <f>'Formato 1'!C9</f>
        <v>72898.48</v>
      </c>
    </row>
    <row r="5" spans="1:17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114278.39999999999</v>
      </c>
      <c r="Q6" s="18">
        <f>'Formato 1'!C11</f>
        <v>72898.48</v>
      </c>
    </row>
    <row r="7" spans="1:17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6412.06</v>
      </c>
      <c r="Q12" s="18">
        <f>'Formato 1'!C17</f>
        <v>6570.6100000000006</v>
      </c>
    </row>
    <row r="13" spans="1:17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-0.2</v>
      </c>
      <c r="Q14" s="18">
        <f>'Formato 1'!C19</f>
        <v>-0.2</v>
      </c>
    </row>
    <row r="15" spans="1:17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0</v>
      </c>
      <c r="Q15" s="18">
        <f>'Formato 1'!C20</f>
        <v>0</v>
      </c>
    </row>
    <row r="16" spans="1:17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3412.26</v>
      </c>
      <c r="Q16" s="18">
        <f>'Formato 1'!C21</f>
        <v>3570.81</v>
      </c>
    </row>
    <row r="17" spans="1:17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3000</v>
      </c>
      <c r="Q17" s="18">
        <f>'Formato 1'!C22</f>
        <v>3000</v>
      </c>
    </row>
    <row r="18" spans="1:17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120690.45999999999</v>
      </c>
      <c r="Q42" s="18">
        <f>'Formato 1'!C47</f>
        <v>79469.09</v>
      </c>
    </row>
    <row r="43" spans="1:17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535285.43000000005</v>
      </c>
      <c r="Q47">
        <f>'Formato 1'!C53</f>
        <v>535285.43000000005</v>
      </c>
    </row>
    <row r="48" spans="1:17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-180023.51</v>
      </c>
      <c r="Q49">
        <f>'Formato 1'!C55</f>
        <v>-180023.51</v>
      </c>
    </row>
    <row r="50" spans="1:17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355261.92000000004</v>
      </c>
      <c r="Q53">
        <f>'Formato 1'!C60</f>
        <v>355261.92000000004</v>
      </c>
    </row>
    <row r="54" spans="1:17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475952.38</v>
      </c>
      <c r="Q54">
        <f>'Formato 1'!C62</f>
        <v>434731.01</v>
      </c>
    </row>
    <row r="55" spans="1:17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171141.18</v>
      </c>
      <c r="Q57">
        <f>'Formato 1'!F9</f>
        <v>175907.4</v>
      </c>
    </row>
    <row r="58" spans="1:17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0</v>
      </c>
      <c r="Q59">
        <f>'Formato 1'!F11</f>
        <v>0</v>
      </c>
    </row>
    <row r="60" spans="1:17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171141.18</v>
      </c>
      <c r="Q64">
        <f>'Formato 1'!F16</f>
        <v>175907.4</v>
      </c>
    </row>
    <row r="65" spans="1:17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171141.18</v>
      </c>
      <c r="Q95">
        <f>'Formato 1'!F47</f>
        <v>175907.4</v>
      </c>
    </row>
    <row r="96" spans="1:17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171141.18</v>
      </c>
      <c r="Q104">
        <f>'Formato 1'!F59</f>
        <v>175907.4</v>
      </c>
    </row>
    <row r="105" spans="1:17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0</v>
      </c>
      <c r="Q106">
        <f>'Formato 1'!F63</f>
        <v>0</v>
      </c>
    </row>
    <row r="107" spans="1:17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0</v>
      </c>
    </row>
    <row r="108" spans="1:17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304811.19999999995</v>
      </c>
      <c r="Q110">
        <f>'Formato 1'!F68</f>
        <v>258823.61000000002</v>
      </c>
    </row>
    <row r="111" spans="1:17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45987.59</v>
      </c>
      <c r="Q111">
        <f>'Formato 1'!F69</f>
        <v>33790.660000000003</v>
      </c>
    </row>
    <row r="112" spans="1:17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258823.61</v>
      </c>
      <c r="Q112">
        <f>'Formato 1'!F70</f>
        <v>225032.95</v>
      </c>
    </row>
    <row r="113" spans="1:17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304811.19999999995</v>
      </c>
      <c r="Q119">
        <f>'Formato 1'!F79</f>
        <v>258823.61000000002</v>
      </c>
    </row>
    <row r="120" spans="1:17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475952.37999999995</v>
      </c>
      <c r="Q120">
        <f>'Formato 1'!F81</f>
        <v>434731.01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sqref="A1:F1"/>
    </sheetView>
  </sheetViews>
  <sheetFormatPr baseColWidth="10" defaultColWidth="0" defaultRowHeight="15" zeroHeight="1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>
      <c r="A1" s="263" t="s">
        <v>544</v>
      </c>
      <c r="B1" s="263"/>
      <c r="C1" s="263"/>
      <c r="D1" s="263"/>
      <c r="E1" s="263"/>
      <c r="F1" s="263"/>
      <c r="G1" s="263"/>
      <c r="H1" s="263"/>
    </row>
    <row r="2" spans="1:9">
      <c r="A2" s="249" t="str">
        <f>ENTE_PUBLICO_A</f>
        <v>CASA DE LA CULTURA DEL MUNICIPIO DE VALLE DE SANTIAGO, GTO., Gobierno del Estado de Guanajuato (a)</v>
      </c>
      <c r="B2" s="250"/>
      <c r="C2" s="250"/>
      <c r="D2" s="250"/>
      <c r="E2" s="250"/>
      <c r="F2" s="250"/>
      <c r="G2" s="250"/>
      <c r="H2" s="251"/>
    </row>
    <row r="3" spans="1:9">
      <c r="A3" s="252" t="s">
        <v>120</v>
      </c>
      <c r="B3" s="253"/>
      <c r="C3" s="253"/>
      <c r="D3" s="253"/>
      <c r="E3" s="253"/>
      <c r="F3" s="253"/>
      <c r="G3" s="253"/>
      <c r="H3" s="254"/>
    </row>
    <row r="4" spans="1:9">
      <c r="A4" s="255" t="str">
        <f>PERIODO_INFORME</f>
        <v>Al 31 de diciembre de 2017 y al 30 de septiembre de 2018 (b)</v>
      </c>
      <c r="B4" s="256"/>
      <c r="C4" s="256"/>
      <c r="D4" s="256"/>
      <c r="E4" s="256"/>
      <c r="F4" s="256"/>
      <c r="G4" s="256"/>
      <c r="H4" s="257"/>
    </row>
    <row r="5" spans="1:9">
      <c r="A5" s="258" t="s">
        <v>118</v>
      </c>
      <c r="B5" s="259"/>
      <c r="C5" s="259"/>
      <c r="D5" s="259"/>
      <c r="E5" s="259"/>
      <c r="F5" s="259"/>
      <c r="G5" s="259"/>
      <c r="H5" s="260"/>
    </row>
    <row r="6" spans="1:9" ht="45">
      <c r="A6" s="104" t="s">
        <v>121</v>
      </c>
      <c r="B6" s="105" t="str">
        <f>ULTIMO_SALDO</f>
        <v>Saldo al 31 de diciembre de 2017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>
      <c r="A7" s="12"/>
      <c r="B7" s="12"/>
      <c r="C7" s="12"/>
      <c r="D7" s="12"/>
      <c r="E7" s="12"/>
      <c r="F7" s="12"/>
      <c r="G7" s="12"/>
      <c r="H7" s="12"/>
      <c r="I7" s="1"/>
    </row>
    <row r="8" spans="1:9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>
      <c r="A10" s="108" t="s">
        <v>129</v>
      </c>
      <c r="B10" s="170"/>
      <c r="C10" s="170"/>
      <c r="D10" s="170">
        <v>0</v>
      </c>
      <c r="E10" s="170"/>
      <c r="F10" s="170">
        <v>0</v>
      </c>
      <c r="G10" s="170"/>
      <c r="H10" s="170"/>
    </row>
    <row r="11" spans="1:9">
      <c r="A11" s="108" t="s">
        <v>130</v>
      </c>
      <c r="B11" s="170"/>
      <c r="C11" s="170"/>
      <c r="D11" s="170"/>
      <c r="E11" s="170"/>
      <c r="F11" s="170">
        <v>0</v>
      </c>
      <c r="G11" s="170"/>
      <c r="H11" s="170"/>
    </row>
    <row r="12" spans="1:9" ht="14.25" customHeight="1">
      <c r="A12" s="108" t="s">
        <v>131</v>
      </c>
      <c r="B12" s="170"/>
      <c r="C12" s="170"/>
      <c r="D12" s="170"/>
      <c r="E12" s="170"/>
      <c r="F12" s="170">
        <v>0</v>
      </c>
      <c r="G12" s="170"/>
      <c r="H12" s="170"/>
    </row>
    <row r="13" spans="1:9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>
      <c r="A14" s="108" t="s">
        <v>133</v>
      </c>
      <c r="B14" s="170">
        <v>0</v>
      </c>
      <c r="C14" s="170">
        <v>0</v>
      </c>
      <c r="D14" s="170">
        <v>0</v>
      </c>
      <c r="E14" s="170">
        <v>0</v>
      </c>
      <c r="F14" s="170">
        <f t="shared" ref="F14:F16" si="3">B14+C14-D14+E14</f>
        <v>0</v>
      </c>
      <c r="G14" s="170">
        <v>0</v>
      </c>
      <c r="H14" s="170">
        <v>0</v>
      </c>
    </row>
    <row r="15" spans="1:9">
      <c r="A15" s="108" t="s">
        <v>134</v>
      </c>
      <c r="B15" s="170">
        <v>0</v>
      </c>
      <c r="C15" s="170">
        <v>0</v>
      </c>
      <c r="D15" s="170">
        <v>0</v>
      </c>
      <c r="E15" s="170">
        <v>0</v>
      </c>
      <c r="F15" s="170">
        <f t="shared" si="3"/>
        <v>0</v>
      </c>
      <c r="G15" s="170">
        <v>0</v>
      </c>
      <c r="H15" s="170">
        <v>0</v>
      </c>
    </row>
    <row r="16" spans="1:9">
      <c r="A16" s="108" t="s">
        <v>135</v>
      </c>
      <c r="B16" s="170">
        <v>0</v>
      </c>
      <c r="C16" s="170">
        <v>0</v>
      </c>
      <c r="D16" s="170">
        <v>0</v>
      </c>
      <c r="E16" s="170">
        <v>0</v>
      </c>
      <c r="F16" s="170">
        <f t="shared" si="3"/>
        <v>0</v>
      </c>
      <c r="G16" s="170">
        <v>0</v>
      </c>
      <c r="H16" s="170">
        <v>0</v>
      </c>
    </row>
    <row r="17" spans="1:8">
      <c r="A17" s="54"/>
      <c r="B17" s="12"/>
      <c r="C17" s="12"/>
      <c r="D17" s="12"/>
      <c r="E17" s="12"/>
      <c r="F17" s="12"/>
      <c r="G17" s="12"/>
      <c r="H17" s="12"/>
    </row>
    <row r="18" spans="1:8">
      <c r="A18" s="106" t="s">
        <v>136</v>
      </c>
      <c r="B18" s="168">
        <v>175907.4</v>
      </c>
      <c r="C18" s="131"/>
      <c r="D18" s="131"/>
      <c r="E18" s="131"/>
      <c r="F18" s="169">
        <v>171141.18</v>
      </c>
      <c r="G18" s="131"/>
      <c r="H18" s="131"/>
    </row>
    <row r="19" spans="1:8">
      <c r="A19" s="87"/>
      <c r="B19" s="5"/>
      <c r="C19" s="5"/>
      <c r="D19" s="5"/>
      <c r="E19" s="5"/>
      <c r="F19" s="5"/>
      <c r="G19" s="5"/>
      <c r="H19" s="5"/>
    </row>
    <row r="20" spans="1:8">
      <c r="A20" s="106" t="s">
        <v>137</v>
      </c>
      <c r="B20" s="61">
        <f>B8+B18</f>
        <v>175907.4</v>
      </c>
      <c r="C20" s="61">
        <f t="shared" ref="C20:H20" si="4">C8+C18</f>
        <v>0</v>
      </c>
      <c r="D20" s="61">
        <f t="shared" si="4"/>
        <v>0</v>
      </c>
      <c r="E20" s="61">
        <f t="shared" si="4"/>
        <v>0</v>
      </c>
      <c r="F20" s="61">
        <f t="shared" si="4"/>
        <v>171141.18</v>
      </c>
      <c r="G20" s="61">
        <f t="shared" si="4"/>
        <v>0</v>
      </c>
      <c r="H20" s="61">
        <f t="shared" si="4"/>
        <v>0</v>
      </c>
    </row>
    <row r="21" spans="1:8">
      <c r="A21" s="54"/>
      <c r="B21" s="54"/>
      <c r="C21" s="54"/>
      <c r="D21" s="54"/>
      <c r="E21" s="54"/>
      <c r="F21" s="54"/>
      <c r="G21" s="54"/>
      <c r="H21" s="54"/>
    </row>
    <row r="22" spans="1:8" ht="17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>
      <c r="A32" s="90"/>
    </row>
    <row r="33" spans="1:8" ht="12" customHeight="1">
      <c r="A33" s="262" t="s">
        <v>3300</v>
      </c>
      <c r="B33" s="262"/>
      <c r="C33" s="262"/>
      <c r="D33" s="262"/>
      <c r="E33" s="262"/>
      <c r="F33" s="262"/>
      <c r="G33" s="262"/>
      <c r="H33" s="262"/>
    </row>
    <row r="34" spans="1:8" ht="12" customHeight="1">
      <c r="A34" s="262"/>
      <c r="B34" s="262"/>
      <c r="C34" s="262"/>
      <c r="D34" s="262"/>
      <c r="E34" s="262"/>
      <c r="F34" s="262"/>
      <c r="G34" s="262"/>
      <c r="H34" s="262"/>
    </row>
    <row r="35" spans="1:8" ht="12" customHeight="1">
      <c r="A35" s="262"/>
      <c r="B35" s="262"/>
      <c r="C35" s="262"/>
      <c r="D35" s="262"/>
      <c r="E35" s="262"/>
      <c r="F35" s="262"/>
      <c r="G35" s="262"/>
      <c r="H35" s="262"/>
    </row>
    <row r="36" spans="1:8" ht="12" customHeight="1">
      <c r="A36" s="262"/>
      <c r="B36" s="262"/>
      <c r="C36" s="262"/>
      <c r="D36" s="262"/>
      <c r="E36" s="262"/>
      <c r="F36" s="262"/>
      <c r="G36" s="262"/>
      <c r="H36" s="262"/>
    </row>
    <row r="37" spans="1:8" ht="12" customHeight="1">
      <c r="A37" s="262"/>
      <c r="B37" s="262"/>
      <c r="C37" s="262"/>
      <c r="D37" s="262"/>
      <c r="E37" s="262"/>
      <c r="F37" s="262"/>
      <c r="G37" s="262"/>
      <c r="H37" s="262"/>
    </row>
    <row r="38" spans="1:8">
      <c r="A38" s="90"/>
    </row>
    <row r="39" spans="1:8" ht="30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>
      <c r="A40" s="87"/>
      <c r="B40" s="5"/>
      <c r="C40" s="5"/>
      <c r="D40" s="5"/>
      <c r="E40" s="5"/>
      <c r="F40" s="5"/>
    </row>
    <row r="41" spans="1:8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>
      <c r="A45" s="19" t="s">
        <v>686</v>
      </c>
      <c r="B45" s="6"/>
      <c r="C45" s="6"/>
      <c r="D45" s="6"/>
      <c r="E45" s="6"/>
      <c r="F45" s="6"/>
    </row>
    <row r="46" spans="1:8" hidden="1"/>
    <row r="47" spans="1:8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/>
  <cols>
    <col min="2" max="14" width="3" customWidth="1"/>
    <col min="15" max="15" width="27.85546875" customWidth="1"/>
  </cols>
  <sheetData>
    <row r="1" spans="1:22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175907.4</v>
      </c>
      <c r="Q12" s="18"/>
      <c r="R12" s="18"/>
      <c r="S12" s="18"/>
      <c r="T12" s="18">
        <f>'Formato 2'!F18</f>
        <v>171141.18</v>
      </c>
      <c r="U12" s="18"/>
      <c r="V12" s="18"/>
    </row>
    <row r="13" spans="1:22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175907.4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171141.18</v>
      </c>
      <c r="U13" s="18">
        <f>'Formato 2'!G20</f>
        <v>0</v>
      </c>
      <c r="V13" s="18">
        <f>'Formato 2'!H20</f>
        <v>0</v>
      </c>
    </row>
    <row r="14" spans="1:22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>
      <c r="A18" s="3"/>
    </row>
    <row r="19" spans="1:20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sqref="A1:K1"/>
    </sheetView>
  </sheetViews>
  <sheetFormatPr baseColWidth="10" defaultColWidth="0" defaultRowHeight="15" zeroHeight="1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>
      <c r="A1" s="261" t="s">
        <v>543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111"/>
    </row>
    <row r="2" spans="1:12">
      <c r="A2" s="249" t="str">
        <f>ENTE_PUBLICO_A</f>
        <v>CASA DE LA CULTURA DEL MUNICIPIO DE VALLE DE SANTIAGO, GTO., Gobierno del Estado de Guanajuato (a)</v>
      </c>
      <c r="B2" s="250"/>
      <c r="C2" s="250"/>
      <c r="D2" s="250"/>
      <c r="E2" s="250"/>
      <c r="F2" s="250"/>
      <c r="G2" s="250"/>
      <c r="H2" s="250"/>
      <c r="I2" s="250"/>
      <c r="J2" s="250"/>
      <c r="K2" s="251"/>
    </row>
    <row r="3" spans="1:12">
      <c r="A3" s="252" t="s">
        <v>146</v>
      </c>
      <c r="B3" s="253"/>
      <c r="C3" s="253"/>
      <c r="D3" s="253"/>
      <c r="E3" s="253"/>
      <c r="F3" s="253"/>
      <c r="G3" s="253"/>
      <c r="H3" s="253"/>
      <c r="I3" s="253"/>
      <c r="J3" s="253"/>
      <c r="K3" s="254"/>
    </row>
    <row r="4" spans="1:12">
      <c r="A4" s="255" t="str">
        <f>TRIMESTRE</f>
        <v>Del 1 de enero al 30 de septiembre de 2018 (b)</v>
      </c>
      <c r="B4" s="256"/>
      <c r="C4" s="256"/>
      <c r="D4" s="256"/>
      <c r="E4" s="256"/>
      <c r="F4" s="256"/>
      <c r="G4" s="256"/>
      <c r="H4" s="256"/>
      <c r="I4" s="256"/>
      <c r="J4" s="256"/>
      <c r="K4" s="257"/>
    </row>
    <row r="5" spans="1:12">
      <c r="A5" s="252" t="s">
        <v>118</v>
      </c>
      <c r="B5" s="253"/>
      <c r="C5" s="253"/>
      <c r="D5" s="253"/>
      <c r="E5" s="253"/>
      <c r="F5" s="253"/>
      <c r="G5" s="253"/>
      <c r="H5" s="253"/>
      <c r="I5" s="253"/>
      <c r="J5" s="253"/>
      <c r="K5" s="254"/>
    </row>
    <row r="6" spans="1:12" ht="7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30 de septiembre de 2018 (k)</v>
      </c>
      <c r="J6" s="130" t="str">
        <f>MONTO2</f>
        <v>Monto pagado de la inversión actualizado al 30 de septiembre de 2018 (l)</v>
      </c>
      <c r="K6" s="130" t="str">
        <f>SALDO_PENDIENTE</f>
        <v>Saldo pendiente por pagar de la inversión al 30 de septiembre de 2018 (m = g – l)</v>
      </c>
    </row>
    <row r="7" spans="1:12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4</v>
      </c>
      <c r="J8" s="61">
        <f>SUM(J9:APP_FIN_09)</f>
        <v>4</v>
      </c>
      <c r="K8" s="61">
        <f>SUM(K9:APP_FIN_10)</f>
        <v>-4</v>
      </c>
    </row>
    <row r="9" spans="1:12" s="24" customFormat="1">
      <c r="A9" s="114" t="s">
        <v>156</v>
      </c>
      <c r="B9" s="112"/>
      <c r="C9" s="112"/>
      <c r="D9" s="112"/>
      <c r="E9" s="60"/>
      <c r="F9" s="60"/>
      <c r="G9" s="60"/>
      <c r="H9" s="60"/>
      <c r="I9" s="60">
        <v>1</v>
      </c>
      <c r="J9" s="60">
        <v>1</v>
      </c>
      <c r="K9" s="60">
        <f>E9-J9</f>
        <v>-1</v>
      </c>
    </row>
    <row r="10" spans="1:12" s="24" customFormat="1">
      <c r="A10" s="114" t="s">
        <v>157</v>
      </c>
      <c r="B10" s="112"/>
      <c r="C10" s="112"/>
      <c r="D10" s="112"/>
      <c r="E10" s="60"/>
      <c r="F10" s="60"/>
      <c r="G10" s="60"/>
      <c r="H10" s="60"/>
      <c r="I10" s="60">
        <v>1</v>
      </c>
      <c r="J10" s="60">
        <v>1</v>
      </c>
      <c r="K10" s="60">
        <f t="shared" ref="K10:K12" si="0">E10-J10</f>
        <v>-1</v>
      </c>
    </row>
    <row r="11" spans="1:12" s="24" customFormat="1">
      <c r="A11" s="114" t="s">
        <v>158</v>
      </c>
      <c r="B11" s="112"/>
      <c r="C11" s="112"/>
      <c r="D11" s="112"/>
      <c r="E11" s="60"/>
      <c r="F11" s="60"/>
      <c r="G11" s="60"/>
      <c r="H11" s="60"/>
      <c r="I11" s="60">
        <v>1</v>
      </c>
      <c r="J11" s="60">
        <v>1</v>
      </c>
      <c r="K11" s="60">
        <f t="shared" si="0"/>
        <v>-1</v>
      </c>
    </row>
    <row r="12" spans="1:12" s="24" customFormat="1">
      <c r="A12" s="114" t="s">
        <v>159</v>
      </c>
      <c r="B12" s="112"/>
      <c r="C12" s="112"/>
      <c r="D12" s="112"/>
      <c r="E12" s="60"/>
      <c r="F12" s="60"/>
      <c r="G12" s="60"/>
      <c r="H12" s="60"/>
      <c r="I12" s="60">
        <v>1</v>
      </c>
      <c r="J12" s="60">
        <v>1</v>
      </c>
      <c r="K12" s="60">
        <f t="shared" si="0"/>
        <v>-1</v>
      </c>
    </row>
    <row r="13" spans="1:12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4</v>
      </c>
      <c r="J14" s="61">
        <f>SUM(J15:OTROS_FIN_09)</f>
        <v>4</v>
      </c>
      <c r="K14" s="61">
        <f>SUM(K15:OTROS_FIN_10)</f>
        <v>-4</v>
      </c>
    </row>
    <row r="15" spans="1:12" s="24" customFormat="1">
      <c r="A15" s="114" t="s">
        <v>161</v>
      </c>
      <c r="B15" s="112"/>
      <c r="C15" s="112"/>
      <c r="D15" s="112"/>
      <c r="E15" s="60"/>
      <c r="F15" s="60"/>
      <c r="G15" s="60"/>
      <c r="H15" s="60"/>
      <c r="I15" s="60">
        <v>1</v>
      </c>
      <c r="J15" s="60">
        <v>1</v>
      </c>
      <c r="K15" s="60">
        <f>E15-J15</f>
        <v>-1</v>
      </c>
    </row>
    <row r="16" spans="1:12" s="24" customFormat="1">
      <c r="A16" s="114" t="s">
        <v>162</v>
      </c>
      <c r="B16" s="112"/>
      <c r="C16" s="112"/>
      <c r="D16" s="112"/>
      <c r="E16" s="60"/>
      <c r="F16" s="60"/>
      <c r="G16" s="60"/>
      <c r="H16" s="60"/>
      <c r="I16" s="60">
        <v>1</v>
      </c>
      <c r="J16" s="60">
        <v>1</v>
      </c>
      <c r="K16" s="60">
        <f t="shared" ref="K16:K18" si="1">E16-J16</f>
        <v>-1</v>
      </c>
    </row>
    <row r="17" spans="1:11" s="24" customFormat="1">
      <c r="A17" s="114" t="s">
        <v>163</v>
      </c>
      <c r="B17" s="112"/>
      <c r="C17" s="112"/>
      <c r="D17" s="112"/>
      <c r="E17" s="60"/>
      <c r="F17" s="60"/>
      <c r="G17" s="60"/>
      <c r="H17" s="60"/>
      <c r="I17" s="60">
        <v>1</v>
      </c>
      <c r="J17" s="60">
        <v>1</v>
      </c>
      <c r="K17" s="60">
        <f t="shared" si="1"/>
        <v>-1</v>
      </c>
    </row>
    <row r="18" spans="1:11" s="24" customFormat="1">
      <c r="A18" s="114" t="s">
        <v>164</v>
      </c>
      <c r="B18" s="112"/>
      <c r="C18" s="112"/>
      <c r="D18" s="112"/>
      <c r="E18" s="60"/>
      <c r="F18" s="60"/>
      <c r="G18" s="60"/>
      <c r="H18" s="60"/>
      <c r="I18" s="60">
        <v>1</v>
      </c>
      <c r="J18" s="60">
        <v>1</v>
      </c>
      <c r="K18" s="60">
        <f t="shared" si="1"/>
        <v>-1</v>
      </c>
    </row>
    <row r="19" spans="1:11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8</v>
      </c>
      <c r="J20" s="61">
        <f>APP_T9+OTROS_T9</f>
        <v>8</v>
      </c>
      <c r="K20" s="61">
        <f>APP_T10+OTROS_T10</f>
        <v>-8</v>
      </c>
    </row>
    <row r="21" spans="1:11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4</v>
      </c>
      <c r="X3">
        <f>APP_T9</f>
        <v>4</v>
      </c>
      <c r="Y3">
        <f>APP_T10</f>
        <v>-4</v>
      </c>
    </row>
    <row r="4" spans="1: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4</v>
      </c>
      <c r="X4">
        <f>OTROS_T9</f>
        <v>4</v>
      </c>
      <c r="Y4">
        <f>OTROS_T10</f>
        <v>-4</v>
      </c>
    </row>
    <row r="5" spans="1:2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8</v>
      </c>
      <c r="X5" s="18">
        <f>TOTAL_ODF_T9</f>
        <v>8</v>
      </c>
      <c r="Y5" s="18">
        <f>TOTAL_ODF_T10</f>
        <v>-8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casa de la cultura</cp:lastModifiedBy>
  <cp:lastPrinted>2017-02-04T00:56:20Z</cp:lastPrinted>
  <dcterms:created xsi:type="dcterms:W3CDTF">2017-01-19T17:59:06Z</dcterms:created>
  <dcterms:modified xsi:type="dcterms:W3CDTF">2018-10-22T20:42:03Z</dcterms:modified>
</cp:coreProperties>
</file>