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4\SEGUNDO TRIMESTRE 2024\"/>
    </mc:Choice>
  </mc:AlternateContent>
  <bookViews>
    <workbookView xWindow="-105" yWindow="-105" windowWidth="23250" windowHeight="12450" tabRatio="863" activeTab="5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<sst xmlns="http://schemas.openxmlformats.org/spreadsheetml/2006/main" count="864" uniqueCount="609">
  <si>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</si>
  <si>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</si>
  <si>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</si>
  <si>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</si>
  <si>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</si>
  <si>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</si>
  <si>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</si>
  <si>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</si>
  <si>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</si>
  <si>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</si>
  <si>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</si>
  <si>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</si>
  <si>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</si>
  <si>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</si>
  <si>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</si>
  <si>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</si>
  <si>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</si>
  <si>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</si>
  <si>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</si>
  <si>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</si>
  <si>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</si>
  <si>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</si>
  <si>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</si>
  <si>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</si>
  <si>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</si>
  <si>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</si>
  <si>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</si>
  <si>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</si>
  <si>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</si>
  <si>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</si>
  <si>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</si>
  <si>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</si>
  <si>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</si>
  <si>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</si>
  <si>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</si>
  <si>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</si>
  <si>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</si>
  <si>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</si>
  <si>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</si>
  <si>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</si>
  <si>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</si>
  <si>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</si>
  <si>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</si>
  <si>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</si>
  <si>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</si>
  <si>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</si>
  <si>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</si>
  <si>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</si>
  <si>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</si>
  <si>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</si>
  <si>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</si>
  <si>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</si>
  <si>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</si>
  <si>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</si>
  <si>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</si>
  <si>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</si>
  <si>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</si>
  <si>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</si>
  <si>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</si>
  <si>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</si>
  <si>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</si>
  <si>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</si>
  <si>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</si>
  <si>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</si>
  <si>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</si>
  <si>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</si>
  <si>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</si>
  <si>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</si>
  <si>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</si>
  <si>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</si>
  <si>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</si>
  <si>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</si>
  <si>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</si>
  <si>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</si>
  <si>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</si>
  <si>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</si>
  <si>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</si>
  <si>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</si>
  <si>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</si>
  <si>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</si>
  <si>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</si>
  <si>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</si>
  <si>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</si>
  <si>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</si>
  <si>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</si>
  <si>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</si>
  <si>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</si>
  <si>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</si>
  <si>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</si>
  <si>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</si>
  <si>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</si>
  <si>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</si>
  <si>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</si>
  <si>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</si>
  <si>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</si>
  <si>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</si>
  <si>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</si>
  <si>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</si>
  <si>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</si>
  <si>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</si>
  <si>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</si>
  <si>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</si>
  <si>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</si>
  <si>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</si>
  <si>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</si>
  <si>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</si>
  <si>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</si>
  <si>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</si>
  <si>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</si>
  <si>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</si>
  <si>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</si>
  <si>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</si>
  <si>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</si>
  <si>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</si>
  <si>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</si>
  <si>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</si>
  <si>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</si>
  <si>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</si>
  <si>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</si>
  <si>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</si>
  <si>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</si>
  <si>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</si>
  <si>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</si>
  <si>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</si>
  <si>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</si>
  <si>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</si>
  <si>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</si>
  <si>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</si>
  <si>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</si>
  <si>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</si>
  <si>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</si>
  <si>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</si>
  <si>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</si>
  <si>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</si>
  <si>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</si>
  <si>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</si>
  <si>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</si>
  <si>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</si>
  <si>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</si>
  <si>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</si>
  <si>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</si>
  <si>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</si>
  <si>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</si>
  <si>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</si>
  <si>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</si>
  <si>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</si>
  <si>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</si>
  <si>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</si>
  <si>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</si>
  <si>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</si>
  <si>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</si>
  <si>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</si>
  <si>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</si>
  <si>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</si>
  <si>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</si>
  <si>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</si>
  <si>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</si>
  <si>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</si>
  <si>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</si>
  <si>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</si>
  <si>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</si>
  <si>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</si>
  <si>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</si>
  <si>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</si>
  <si>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</si>
  <si>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</si>
  <si>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</si>
  <si>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</si>
  <si>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</si>
  <si>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</si>
  <si>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</si>
  <si>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</si>
  <si>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</si>
  <si>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</si>
  <si>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</si>
  <si>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</si>
  <si>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</si>
  <si>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</si>
  <si>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</si>
  <si>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</si>
  <si>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</si>
  <si>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</si>
  <si>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</si>
  <si>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</si>
  <si>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</si>
  <si>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</si>
  <si>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</si>
  <si>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</si>
  <si>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</si>
  <si>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</si>
  <si>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</si>
  <si>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</si>
  <si>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</si>
  <si>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</si>
  <si>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</si>
  <si>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</si>
  <si>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</si>
  <si>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</si>
  <si>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</si>
  <si>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</si>
  <si>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</si>
  <si>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</si>
  <si>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</si>
  <si>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</si>
  <si>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</si>
  <si>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</si>
  <si>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</si>
  <si>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</si>
  <si>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</si>
  <si>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</si>
  <si>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</si>
  <si>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</si>
  <si>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</si>
  <si>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</si>
  <si>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</si>
  <si>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</si>
  <si>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</si>
  <si>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</si>
  <si>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</si>
  <si>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</si>
  <si>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</si>
  <si>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</si>
  <si>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</si>
  <si>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</si>
  <si>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</si>
  <si>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</si>
  <si>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</si>
  <si>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</si>
  <si>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</si>
  <si>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</si>
  <si>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</si>
  <si>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</si>
  <si>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</si>
  <si>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</si>
  <si>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</si>
  <si>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</si>
  <si>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</si>
  <si>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</si>
  <si>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</si>
  <si>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</si>
  <si>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</si>
  <si>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</si>
  <si>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</si>
  <si>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</si>
  <si>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</si>
  <si>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</si>
  <si>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</si>
  <si>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</si>
  <si>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</si>
  <si>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</si>
  <si>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</si>
  <si>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</si>
  <si>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</si>
  <si>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</si>
  <si>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</si>
  <si>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</si>
  <si>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</si>
  <si>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</si>
  <si>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</si>
  <si>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</si>
  <si>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</si>
  <si>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</si>
  <si>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</si>
  <si>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</si>
  <si>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</si>
  <si>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</si>
  <si>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</si>
  <si>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</si>
  <si>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</si>
  <si>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</si>
  <si>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</si>
  <si>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</si>
  <si>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</si>
  <si>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</si>
  <si>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</si>
  <si>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</si>
  <si>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</si>
  <si>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</si>
  <si>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</si>
  <si>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</si>
  <si>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</si>
  <si>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</si>
  <si>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</si>
  <si>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</si>
  <si>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</si>
  <si>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</si>
  <si>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</si>
  <si>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</si>
  <si>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</si>
  <si>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</si>
  <si>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</si>
  <si>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</si>
  <si>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</si>
  <si>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</si>
  <si>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</si>
  <si>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</si>
  <si>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</si>
  <si>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</si>
  <si>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</si>
  <si>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</si>
  <si>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</si>
  <si>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</si>
  <si>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</si>
  <si>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</si>
  <si>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</si>
  <si>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</si>
  <si>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</si>
  <si>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</si>
  <si>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</si>
  <si>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</si>
  <si>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</si>
  <si>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</si>
  <si>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</si>
  <si>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</si>
  <si>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</si>
  <si>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</si>
  <si>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</si>
  <si>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</si>
  <si>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</si>
  <si>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</si>
  <si>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</si>
  <si>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</si>
  <si>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</si>
  <si>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</si>
  <si>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</si>
  <si>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</si>
  <si>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</si>
  <si>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</si>
  <si>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</si>
  <si>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</si>
  <si>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</si>
  <si>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</si>
  <si>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</si>
  <si>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</si>
  <si>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</si>
  <si>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</si>
  <si>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</si>
  <si>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</si>
  <si>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</si>
  <si>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</si>
  <si>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</si>
  <si>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</si>
  <si>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</si>
  <si>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</si>
  <si>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</si>
  <si>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</si>
  <si>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</si>
  <si>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</si>
  <si>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</si>
  <si>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</si>
  <si>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</si>
  <si>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</si>
  <si>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</si>
  <si>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</si>
  <si>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</si>
  <si>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</si>
  <si>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</si>
  <si>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</si>
  <si>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</si>
  <si>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</si>
  <si>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</si>
  <si>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</si>
  <si>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</si>
  <si>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</si>
  <si>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</si>
  <si>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</si>
  <si>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</si>
  <si>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</si>
  <si>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</si>
  <si>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</si>
  <si>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</si>
  <si>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</si>
  <si>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</si>
  <si>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</si>
  <si>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</si>
  <si>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</si>
  <si>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</si>
  <si>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</si>
  <si>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</si>
  <si>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</si>
  <si>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</si>
  <si>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</si>
  <si>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</si>
  <si>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</si>
  <si>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</si>
  <si>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</si>
  <si>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</si>
  <si>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</si>
  <si>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</si>
  <si>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</si>
  <si>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</si>
  <si>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</si>
  <si>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</si>
  <si>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</si>
  <si>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</si>
  <si>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</si>
  <si>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</si>
  <si>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</si>
  <si>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</si>
  <si>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</si>
  <si>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</si>
  <si>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</si>
  <si>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</si>
  <si>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</si>
  <si>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</si>
  <si>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</si>
  <si>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</si>
  <si>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</si>
  <si>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</si>
  <si>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</si>
  <si>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</si>
  <si>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</si>
  <si>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</si>
  <si>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</si>
  <si>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</si>
  <si>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</si>
  <si>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</si>
  <si>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</si>
  <si>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</si>
  <si>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</si>
  <si>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</si>
  <si>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</si>
  <si>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</si>
  <si>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</si>
  <si>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</si>
  <si>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</si>
  <si>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</si>
  <si>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</si>
  <si>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</si>
  <si>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</si>
  <si>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</si>
  <si>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</si>
  <si>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</si>
  <si>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</si>
  <si>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</si>
  <si>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</si>
  <si>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</si>
  <si>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</si>
  <si>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</si>
  <si>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</si>
  <si>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</si>
  <si>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</si>
  <si>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</si>
  <si>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</si>
  <si>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</si>
  <si>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</si>
  <si>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</si>
  <si>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</si>
  <si>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</si>
  <si>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</si>
  <si>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</si>
  <si>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</si>
  <si>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</si>
  <si>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</si>
  <si>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</si>
  <si>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</si>
  <si>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</si>
  <si>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</si>
  <si>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</si>
  <si>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</si>
  <si>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</si>
  <si>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</si>
  <si>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</si>
  <si>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</si>
  <si>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</si>
  <si>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</si>
  <si>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</si>
  <si>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</si>
  <si>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</si>
  <si>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</si>
  <si>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</si>
  <si>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</si>
  <si>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</si>
  <si>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</si>
  <si>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</si>
  <si>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</si>
  <si>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</si>
  <si>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</si>
  <si>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</si>
  <si>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</si>
  <si>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</si>
  <si>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</si>
  <si>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</si>
  <si>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</si>
  <si>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</si>
  <si>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</si>
  <si>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</si>
  <si>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</si>
  <si>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</si>
  <si>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</si>
  <si>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</si>
  <si>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</si>
  <si>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</si>
  <si>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</si>
  <si>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</si>
  <si>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</si>
  <si>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</si>
  <si>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</si>
  <si>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</si>
  <si>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</si>
  <si>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</si>
  <si>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</si>
  <si>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</si>
  <si>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</si>
  <si>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</si>
  <si>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</si>
  <si>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</si>
  <si>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</si>
  <si>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</si>
  <si>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</si>
  <si>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</si>
  <si>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</si>
  <si>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</si>
  <si>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</si>
  <si>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</si>
  <si>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</si>
  <si>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</si>
  <si>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</si>
  <si>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</si>
  <si>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</si>
  <si>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</si>
  <si>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</si>
  <si>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</si>
  <si>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</si>
  <si>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</si>
  <si>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</si>
  <si>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</si>
  <si>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</si>
  <si>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</si>
  <si>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</si>
  <si>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</si>
  <si>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</si>
  <si>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</si>
  <si>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</si>
  <si>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</si>
  <si>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</si>
  <si>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</si>
  <si>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</si>
  <si>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</si>
  <si>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</si>
  <si>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</si>
  <si>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</si>
  <si>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</si>
  <si>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</si>
  <si>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</si>
  <si>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</si>
  <si>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</si>
  <si>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</si>
  <si>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</si>
  <si>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</si>
  <si>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</si>
  <si>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</si>
  <si>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</si>
  <si>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</si>
  <si>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</si>
  <si>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</si>
  <si>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</si>
  <si>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</si>
  <si>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</si>
  <si>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</si>
  <si>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</si>
  <si>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</si>
  <si>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</si>
  <si>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</si>
  <si>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</si>
  <si>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</si>
  <si>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</si>
  <si>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</si>
  <si>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</si>
  <si>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</si>
  <si>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</si>
  <si>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</si>
  <si>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</si>
  <si>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</si>
  <si>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</si>
  <si>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</si>
  <si>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</si>
  <si>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</si>
  <si>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</si>
  <si>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</si>
  <si>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</si>
  <si>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</si>
  <si>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</si>
  <si>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</si>
  <si>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</si>
  <si>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</si>
  <si>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</si>
  <si>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</si>
  <si>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</si>
  <si>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</si>
  <si>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</si>
  <si>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</si>
  <si>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</si>
  <si>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</si>
  <si>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</si>
  <si>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</si>
  <si>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</si>
  <si>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Casa de la Cultura del Municipio de Valle de Santiago, Gto.</t>
  </si>
  <si>
    <t>Del 1 de Enero al 30 de Junio de 2024</t>
  </si>
  <si>
    <t>___________________________________________________</t>
  </si>
  <si>
    <t>DIRECTOR DE CASA DE LA CULTURA</t>
  </si>
  <si>
    <t>M.C.C. GUILLERMO GUSTAVO PEREZ LARA</t>
  </si>
  <si>
    <t>___________________________________</t>
  </si>
  <si>
    <t>ENCARGADO DEL AREA CONTABLE</t>
  </si>
  <si>
    <t>C.P. JESUS IVAN GOMEZ LINCE</t>
  </si>
  <si>
    <t>Materiales y Suministros (consumos)</t>
  </si>
  <si>
    <t>CUENTAS DE ORDEN PRESUPUESTARIO</t>
  </si>
  <si>
    <t>Modificaciones al Presupuesto de Egresos Aprobado</t>
  </si>
  <si>
    <t>3. Menos Ingresos Presupuestarios No Contables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</si>
</sst>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7"/>
      <color theme="1"/>
      <name val="Arial"/>
      <family val="2"/>
    </font>
    <font>
      <sz val="8"/>
      <color theme="1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7" fillId="0" borderId="0" xfId="10" applyFont="1"/>
    <xf numFmtId="0" fontId="18" fillId="0" borderId="21" xfId="0" applyFont="1" applyBorder="1" applyAlignment="1">
      <alignment horizontal="left" vertical="center" wrapText="1"/>
    </xf>
    <xf numFmtId="0" fontId="15" fillId="0" borderId="0" xfId="0" applyFont="1" applyAlignment="1">
      <alignment horizontal="left"/>
    </xf>
    <xf numFmtId="0" fontId="18" fillId="0" borderId="22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/>
      <protection locked="0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5" fillId="0" borderId="23" xfId="0" applyFont="1" applyBorder="1" applyAlignment="1">
      <alignment vertical="center"/>
    </xf>
    <xf numFmtId="0" fontId="15" fillId="0" borderId="24" xfId="0" applyFont="1" applyBorder="1" applyAlignment="1">
      <alignment vertical="center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9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5" sqref="A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4" t="s">
        <v>597</v>
      </c>
      <c r="B1" s="165"/>
      <c r="C1" s="115" t="s">
        <v>495</v>
      </c>
      <c r="D1" s="116">
        <v>2024</v>
      </c>
    </row>
    <row r="2" spans="1:4" ht="16.149999999999999" customHeight="1" x14ac:dyDescent="0.2">
      <c r="A2" s="166" t="s">
        <v>494</v>
      </c>
      <c r="B2" s="167"/>
      <c r="C2" s="10" t="s">
        <v>496</v>
      </c>
      <c r="D2" s="117" t="s">
        <v>501</v>
      </c>
    </row>
    <row r="3" spans="1:4" ht="16.149999999999999" customHeight="1" x14ac:dyDescent="0.2">
      <c r="A3" s="168" t="s">
        <v>598</v>
      </c>
      <c r="B3" s="169"/>
      <c r="C3" s="10" t="s">
        <v>497</v>
      </c>
      <c r="D3" s="118">
        <v>2</v>
      </c>
    </row>
    <row r="4" spans="1:4" ht="16.149999999999999" customHeight="1" x14ac:dyDescent="0.2">
      <c r="A4" s="170" t="s">
        <v>516</v>
      </c>
      <c r="B4" s="171"/>
      <c r="C4" s="171"/>
      <c r="D4" s="172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5" x14ac:dyDescent="0.2">
      <c r="A33" s="4"/>
      <c r="B33" s="7"/>
    </row>
    <row r="34" spans="1:5" x14ac:dyDescent="0.2">
      <c r="A34" s="4"/>
      <c r="B34" s="6"/>
    </row>
    <row r="35" spans="1:5" x14ac:dyDescent="0.2">
      <c r="A35" s="36" t="s">
        <v>36</v>
      </c>
      <c r="B35" s="37" t="s">
        <v>31</v>
      </c>
    </row>
    <row r="36" spans="1:5" x14ac:dyDescent="0.2">
      <c r="A36" s="36" t="s">
        <v>37</v>
      </c>
      <c r="B36" s="37" t="s">
        <v>32</v>
      </c>
    </row>
    <row r="37" spans="1:5" x14ac:dyDescent="0.2">
      <c r="A37" s="4"/>
      <c r="B37" s="7"/>
    </row>
    <row r="38" spans="1:5" x14ac:dyDescent="0.2">
      <c r="A38" s="4"/>
      <c r="B38" s="5" t="s">
        <v>34</v>
      </c>
    </row>
    <row r="39" spans="1:5" x14ac:dyDescent="0.2">
      <c r="A39" s="4" t="s">
        <v>35</v>
      </c>
      <c r="B39" s="37" t="s">
        <v>28</v>
      </c>
    </row>
    <row r="40" spans="1:5" x14ac:dyDescent="0.2">
      <c r="A40" s="4"/>
      <c r="B40" s="37" t="s">
        <v>517</v>
      </c>
    </row>
    <row r="41" spans="1:5" x14ac:dyDescent="0.2">
      <c r="A41" s="4"/>
      <c r="B41" s="37" t="s">
        <v>555</v>
      </c>
    </row>
    <row r="42" spans="1:5" x14ac:dyDescent="0.2">
      <c r="A42" s="4"/>
      <c r="B42" s="37" t="s">
        <v>556</v>
      </c>
    </row>
    <row r="43" spans="1:5" ht="12" thickBot="1" x14ac:dyDescent="0.25">
      <c r="A43" s="8"/>
      <c r="B43" s="9"/>
    </row>
    <row r="45" spans="1:5" x14ac:dyDescent="0.2">
      <c r="A45" s="1" t="s">
        <v>518</v>
      </c>
    </row>
    <row r="47" spans="1:5" x14ac:dyDescent="0.2">
      <c r="A47" s="163" t="s">
        <v>599</v>
      </c>
      <c r="B47" s="163"/>
      <c r="C47" s="163" t="s">
        <v>602</v>
      </c>
      <c r="D47" s="163"/>
      <c r="E47" s="163"/>
    </row>
    <row r="48" spans="1:5" x14ac:dyDescent="0.2">
      <c r="A48" s="163" t="s">
        <v>600</v>
      </c>
      <c r="B48" s="163"/>
      <c r="C48" s="163" t="s">
        <v>603</v>
      </c>
      <c r="D48" s="163"/>
      <c r="E48" s="163"/>
    </row>
    <row r="49" spans="1:5" x14ac:dyDescent="0.2">
      <c r="A49" s="163" t="s">
        <v>601</v>
      </c>
      <c r="B49" s="163"/>
      <c r="C49" s="163" t="s">
        <v>604</v>
      </c>
      <c r="D49" s="163"/>
      <c r="E49" s="163"/>
    </row>
  </sheetData>
  <sheetProtection formatCells="0" formatColumns="0" formatRows="0" autoFilter="0" pivotTables="0"/>
  <mergeCells count="10">
    <mergeCell ref="A1:B1"/>
    <mergeCell ref="A2:B2"/>
    <mergeCell ref="A3:B3"/>
    <mergeCell ref="A4:D4"/>
    <mergeCell ref="A47:B47"/>
    <mergeCell ref="A48:B48"/>
    <mergeCell ref="A49:B49"/>
    <mergeCell ref="C47:E47"/>
    <mergeCell ref="C48:E48"/>
    <mergeCell ref="C49:E49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9055118110236221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19" zoomScaleNormal="100" workbookViewId="0">
      <selection activeCell="B37" sqref="B37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7" t="s">
        <v>597</v>
      </c>
      <c r="B1" s="167"/>
      <c r="C1" s="167"/>
      <c r="D1" s="10" t="s">
        <v>498</v>
      </c>
      <c r="E1" s="19">
        <v>2024</v>
      </c>
    </row>
    <row r="2" spans="1:5" s="11" customFormat="1" ht="18.95" customHeight="1" x14ac:dyDescent="0.25">
      <c r="A2" s="167" t="s">
        <v>503</v>
      </c>
      <c r="B2" s="167"/>
      <c r="C2" s="167"/>
      <c r="D2" s="10" t="s">
        <v>499</v>
      </c>
      <c r="E2" s="19" t="s">
        <v>501</v>
      </c>
    </row>
    <row r="3" spans="1:5" s="11" customFormat="1" ht="18.95" customHeight="1" x14ac:dyDescent="0.25">
      <c r="A3" s="167" t="s">
        <v>598</v>
      </c>
      <c r="B3" s="167"/>
      <c r="C3" s="167"/>
      <c r="D3" s="10" t="s">
        <v>500</v>
      </c>
      <c r="E3" s="19">
        <v>2</v>
      </c>
    </row>
    <row r="4" spans="1:5" s="11" customFormat="1" ht="18.95" customHeight="1" x14ac:dyDescent="0.25">
      <c r="A4" s="167" t="s">
        <v>516</v>
      </c>
      <c r="B4" s="167"/>
      <c r="C4" s="167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39" t="s">
        <v>222</v>
      </c>
      <c r="E8" s="39"/>
    </row>
    <row r="9" spans="1:5" x14ac:dyDescent="0.2">
      <c r="A9" s="120">
        <v>4000</v>
      </c>
      <c r="B9" s="119" t="s">
        <v>557</v>
      </c>
      <c r="C9" s="121">
        <f>SUM(C10+C57+C69)</f>
        <v>2266910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80690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80690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80690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425</v>
      </c>
      <c r="C57" s="121">
        <f>+C58+C64</f>
        <v>2158220</v>
      </c>
      <c r="D57" s="80"/>
      <c r="E57" s="40"/>
    </row>
    <row r="58" spans="1:5" ht="22.5" x14ac:dyDescent="0.2">
      <c r="A58" s="120">
        <v>4210</v>
      </c>
      <c r="B58" s="122" t="s">
        <v>426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2158220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2158220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28000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28000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28000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276</v>
      </c>
      <c r="E93" s="39" t="s">
        <v>126</v>
      </c>
    </row>
    <row r="94" spans="1:5" x14ac:dyDescent="0.2">
      <c r="A94" s="123">
        <v>5000</v>
      </c>
      <c r="B94" s="119" t="s">
        <v>277</v>
      </c>
      <c r="C94" s="121">
        <f>C95+C123+C156+C166+C181+C210</f>
        <v>2092338.0699999998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2092338.0699999998</v>
      </c>
      <c r="D95" s="124">
        <f>C95/$C$94</f>
        <v>1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1145864.48</v>
      </c>
      <c r="D96" s="124">
        <f t="shared" ref="D96:D159" si="0">C96/$C$94</f>
        <v>0.54764786648459729</v>
      </c>
      <c r="E96" s="42"/>
    </row>
    <row r="97" spans="1:5" x14ac:dyDescent="0.2">
      <c r="A97" s="44">
        <v>5111</v>
      </c>
      <c r="B97" s="42" t="s">
        <v>280</v>
      </c>
      <c r="C97" s="45">
        <v>705751.2</v>
      </c>
      <c r="D97" s="46">
        <f t="shared" si="0"/>
        <v>0.33730266161051115</v>
      </c>
      <c r="E97" s="42"/>
    </row>
    <row r="98" spans="1:5" x14ac:dyDescent="0.2">
      <c r="A98" s="44">
        <v>5112</v>
      </c>
      <c r="B98" s="42" t="s">
        <v>281</v>
      </c>
      <c r="C98" s="45">
        <v>355960</v>
      </c>
      <c r="D98" s="46">
        <f t="shared" si="0"/>
        <v>0.1701254711672861</v>
      </c>
      <c r="E98" s="42"/>
    </row>
    <row r="99" spans="1:5" x14ac:dyDescent="0.2">
      <c r="A99" s="44">
        <v>5113</v>
      </c>
      <c r="B99" s="42" t="s">
        <v>282</v>
      </c>
      <c r="C99" s="45">
        <v>7689.28</v>
      </c>
      <c r="D99" s="46">
        <f t="shared" si="0"/>
        <v>3.6749701734385591E-3</v>
      </c>
      <c r="E99" s="42"/>
    </row>
    <row r="100" spans="1:5" x14ac:dyDescent="0.2">
      <c r="A100" s="44">
        <v>5114</v>
      </c>
      <c r="B100" s="42" t="s">
        <v>283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284</v>
      </c>
      <c r="C101" s="45">
        <v>76464</v>
      </c>
      <c r="D101" s="46">
        <f t="shared" si="0"/>
        <v>3.6544763533361509E-2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104928.25</v>
      </c>
      <c r="D103" s="124">
        <f t="shared" si="0"/>
        <v>5.0148803152064242E-2</v>
      </c>
      <c r="E103" s="42"/>
    </row>
    <row r="104" spans="1:5" x14ac:dyDescent="0.2">
      <c r="A104" s="44">
        <v>5121</v>
      </c>
      <c r="B104" s="42" t="s">
        <v>287</v>
      </c>
      <c r="C104" s="45">
        <v>30613.81</v>
      </c>
      <c r="D104" s="46">
        <f t="shared" si="0"/>
        <v>1.4631387938183433E-2</v>
      </c>
      <c r="E104" s="42"/>
    </row>
    <row r="105" spans="1:5" x14ac:dyDescent="0.2">
      <c r="A105" s="44">
        <v>5122</v>
      </c>
      <c r="B105" s="42" t="s">
        <v>288</v>
      </c>
      <c r="C105" s="45">
        <v>20058.22</v>
      </c>
      <c r="D105" s="46">
        <f t="shared" si="0"/>
        <v>9.5865100805626515E-3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0</v>
      </c>
      <c r="D107" s="46">
        <f t="shared" si="0"/>
        <v>0</v>
      </c>
      <c r="E107" s="42"/>
    </row>
    <row r="108" spans="1:5" x14ac:dyDescent="0.2">
      <c r="A108" s="44">
        <v>5125</v>
      </c>
      <c r="B108" s="42" t="s">
        <v>291</v>
      </c>
      <c r="C108" s="45">
        <v>4754.7700000000004</v>
      </c>
      <c r="D108" s="46">
        <f t="shared" si="0"/>
        <v>2.2724673742613691E-3</v>
      </c>
      <c r="E108" s="42"/>
    </row>
    <row r="109" spans="1:5" x14ac:dyDescent="0.2">
      <c r="A109" s="44">
        <v>5126</v>
      </c>
      <c r="B109" s="42" t="s">
        <v>292</v>
      </c>
      <c r="C109" s="45">
        <v>49501.45</v>
      </c>
      <c r="D109" s="46">
        <f t="shared" si="0"/>
        <v>2.3658437759056787E-2</v>
      </c>
      <c r="E109" s="42"/>
    </row>
    <row r="110" spans="1:5" x14ac:dyDescent="0.2">
      <c r="A110" s="44">
        <v>5127</v>
      </c>
      <c r="B110" s="42" t="s">
        <v>293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0</v>
      </c>
      <c r="D112" s="46">
        <f t="shared" si="0"/>
        <v>0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841545.34</v>
      </c>
      <c r="D113" s="124">
        <f t="shared" si="0"/>
        <v>0.4022033303633385</v>
      </c>
      <c r="E113" s="42"/>
    </row>
    <row r="114" spans="1:5" x14ac:dyDescent="0.2">
      <c r="A114" s="44">
        <v>5131</v>
      </c>
      <c r="B114" s="42" t="s">
        <v>297</v>
      </c>
      <c r="C114" s="45">
        <v>16376</v>
      </c>
      <c r="D114" s="46">
        <f t="shared" si="0"/>
        <v>7.8266510726920924E-3</v>
      </c>
      <c r="E114" s="42"/>
    </row>
    <row r="115" spans="1:5" x14ac:dyDescent="0.2">
      <c r="A115" s="44">
        <v>5132</v>
      </c>
      <c r="B115" s="42" t="s">
        <v>298</v>
      </c>
      <c r="C115" s="45">
        <v>0</v>
      </c>
      <c r="D115" s="46">
        <f t="shared" si="0"/>
        <v>0</v>
      </c>
      <c r="E115" s="42"/>
    </row>
    <row r="116" spans="1:5" x14ac:dyDescent="0.2">
      <c r="A116" s="44">
        <v>5133</v>
      </c>
      <c r="B116" s="42" t="s">
        <v>299</v>
      </c>
      <c r="C116" s="45">
        <v>0</v>
      </c>
      <c r="D116" s="46">
        <f t="shared" si="0"/>
        <v>0</v>
      </c>
      <c r="E116" s="42"/>
    </row>
    <row r="117" spans="1:5" x14ac:dyDescent="0.2">
      <c r="A117" s="44">
        <v>5134</v>
      </c>
      <c r="B117" s="42" t="s">
        <v>300</v>
      </c>
      <c r="C117" s="45">
        <v>16387.25</v>
      </c>
      <c r="D117" s="46">
        <f t="shared" si="0"/>
        <v>7.832027832863549E-3</v>
      </c>
      <c r="E117" s="42"/>
    </row>
    <row r="118" spans="1:5" x14ac:dyDescent="0.2">
      <c r="A118" s="44">
        <v>5135</v>
      </c>
      <c r="B118" s="42" t="s">
        <v>301</v>
      </c>
      <c r="C118" s="45">
        <v>77705.649999999994</v>
      </c>
      <c r="D118" s="46">
        <f t="shared" si="0"/>
        <v>3.7138190579307291E-2</v>
      </c>
      <c r="E118" s="42"/>
    </row>
    <row r="119" spans="1:5" x14ac:dyDescent="0.2">
      <c r="A119" s="44">
        <v>5136</v>
      </c>
      <c r="B119" s="42" t="s">
        <v>302</v>
      </c>
      <c r="C119" s="45">
        <v>2842</v>
      </c>
      <c r="D119" s="46">
        <f t="shared" si="0"/>
        <v>1.3582891028694995E-3</v>
      </c>
      <c r="E119" s="42"/>
    </row>
    <row r="120" spans="1:5" x14ac:dyDescent="0.2">
      <c r="A120" s="44">
        <v>5137</v>
      </c>
      <c r="B120" s="42" t="s">
        <v>303</v>
      </c>
      <c r="C120" s="45">
        <v>0</v>
      </c>
      <c r="D120" s="46">
        <f t="shared" si="0"/>
        <v>0</v>
      </c>
      <c r="E120" s="42"/>
    </row>
    <row r="121" spans="1:5" x14ac:dyDescent="0.2">
      <c r="A121" s="44">
        <v>5138</v>
      </c>
      <c r="B121" s="42" t="s">
        <v>304</v>
      </c>
      <c r="C121" s="45">
        <v>705127.44</v>
      </c>
      <c r="D121" s="46">
        <f t="shared" si="0"/>
        <v>0.3370045453505513</v>
      </c>
      <c r="E121" s="42"/>
    </row>
    <row r="122" spans="1:5" x14ac:dyDescent="0.2">
      <c r="A122" s="44">
        <v>5139</v>
      </c>
      <c r="B122" s="42" t="s">
        <v>305</v>
      </c>
      <c r="C122" s="45">
        <v>23107</v>
      </c>
      <c r="D122" s="46">
        <f t="shared" si="0"/>
        <v>1.1043626425054725E-2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315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316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opLeftCell="A16" zoomScale="80" zoomScaleNormal="80" workbookViewId="0">
      <selection activeCell="B37" sqref="B3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3" t="s">
        <v>597</v>
      </c>
      <c r="B1" s="174"/>
      <c r="C1" s="174"/>
      <c r="D1" s="174"/>
      <c r="E1" s="174"/>
      <c r="F1" s="174"/>
      <c r="G1" s="10" t="s">
        <v>498</v>
      </c>
      <c r="H1" s="19">
        <v>2024</v>
      </c>
    </row>
    <row r="2" spans="1:8" s="11" customFormat="1" ht="18.95" customHeight="1" x14ac:dyDescent="0.25">
      <c r="A2" s="173" t="s">
        <v>502</v>
      </c>
      <c r="B2" s="174"/>
      <c r="C2" s="174"/>
      <c r="D2" s="174"/>
      <c r="E2" s="174"/>
      <c r="F2" s="174"/>
      <c r="G2" s="10" t="s">
        <v>499</v>
      </c>
      <c r="H2" s="19" t="s">
        <v>501</v>
      </c>
    </row>
    <row r="3" spans="1:8" s="11" customFormat="1" ht="18.95" customHeight="1" x14ac:dyDescent="0.25">
      <c r="A3" s="173" t="s">
        <v>598</v>
      </c>
      <c r="B3" s="174"/>
      <c r="C3" s="174"/>
      <c r="D3" s="174"/>
      <c r="E3" s="174"/>
      <c r="F3" s="174"/>
      <c r="G3" s="10" t="s">
        <v>500</v>
      </c>
      <c r="H3" s="19">
        <v>2</v>
      </c>
    </row>
    <row r="4" spans="1:8" s="11" customFormat="1" ht="18.95" customHeight="1" x14ac:dyDescent="0.25">
      <c r="A4" s="173" t="s">
        <v>516</v>
      </c>
      <c r="B4" s="174"/>
      <c r="C4" s="174"/>
      <c r="D4" s="174"/>
      <c r="E4" s="174"/>
      <c r="F4" s="174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-0.2</v>
      </c>
      <c r="D15" s="18">
        <v>-0.2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3083.32</v>
      </c>
      <c r="D16" s="18">
        <v>3096.76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34000</v>
      </c>
      <c r="D20" s="18">
        <v>34000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3000</v>
      </c>
      <c r="D21" s="18">
        <v>3000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561</v>
      </c>
      <c r="G55" s="15" t="s">
        <v>562</v>
      </c>
      <c r="H55" s="15" t="s">
        <v>99</v>
      </c>
      <c r="I55" s="15" t="s">
        <v>563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836574.15999999992</v>
      </c>
      <c r="D64" s="18">
        <f t="shared" ref="D64:E64" si="0">SUM(D65:D72)</f>
        <v>0</v>
      </c>
      <c r="E64" s="18">
        <f t="shared" si="0"/>
        <v>547540.73</v>
      </c>
    </row>
    <row r="65" spans="1:9" x14ac:dyDescent="0.2">
      <c r="A65" s="16">
        <v>1241</v>
      </c>
      <c r="B65" s="14" t="s">
        <v>157</v>
      </c>
      <c r="C65" s="18">
        <v>148827.06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443038.67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219720.43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547540.73</v>
      </c>
    </row>
    <row r="70" spans="1:9" x14ac:dyDescent="0.2">
      <c r="A70" s="16">
        <v>1246</v>
      </c>
      <c r="B70" s="14" t="s">
        <v>162</v>
      </c>
      <c r="C70" s="18">
        <v>0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24988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564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584</v>
      </c>
    </row>
    <row r="110" spans="1:8" x14ac:dyDescent="0.2">
      <c r="A110" s="16">
        <v>2110</v>
      </c>
      <c r="B110" s="14" t="s">
        <v>188</v>
      </c>
      <c r="C110" s="18">
        <f>SUM(C111:C119)</f>
        <v>148331.42000000001</v>
      </c>
      <c r="D110" s="18">
        <f>SUM(D111:D119)</f>
        <v>148331.42000000001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0</v>
      </c>
      <c r="D112" s="18">
        <f t="shared" ref="D112:D119" si="1">C112</f>
        <v>0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148331.42000000001</v>
      </c>
      <c r="D117" s="18">
        <f t="shared" si="1"/>
        <v>148331.42000000001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0</v>
      </c>
      <c r="D119" s="18">
        <f t="shared" si="1"/>
        <v>0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581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5" t="s">
        <v>597</v>
      </c>
      <c r="B1" s="175"/>
      <c r="C1" s="175"/>
      <c r="D1" s="21" t="s">
        <v>498</v>
      </c>
      <c r="E1" s="22">
        <v>2024</v>
      </c>
    </row>
    <row r="2" spans="1:5" ht="18.95" customHeight="1" x14ac:dyDescent="0.2">
      <c r="A2" s="175" t="s">
        <v>504</v>
      </c>
      <c r="B2" s="175"/>
      <c r="C2" s="175"/>
      <c r="D2" s="21" t="s">
        <v>499</v>
      </c>
      <c r="E2" s="22" t="s">
        <v>501</v>
      </c>
    </row>
    <row r="3" spans="1:5" ht="18.95" customHeight="1" x14ac:dyDescent="0.2">
      <c r="A3" s="175" t="s">
        <v>598</v>
      </c>
      <c r="B3" s="175"/>
      <c r="C3" s="175"/>
      <c r="D3" s="21" t="s">
        <v>500</v>
      </c>
      <c r="E3" s="22">
        <v>2</v>
      </c>
    </row>
    <row r="4" spans="1:5" ht="18.95" customHeight="1" x14ac:dyDescent="0.2">
      <c r="A4" s="175" t="s">
        <v>516</v>
      </c>
      <c r="B4" s="175"/>
      <c r="C4" s="175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253</v>
      </c>
      <c r="C9" s="28">
        <v>0</v>
      </c>
    </row>
    <row r="10" spans="1:5" x14ac:dyDescent="0.2">
      <c r="A10" s="27">
        <v>3120</v>
      </c>
      <c r="B10" s="23" t="s">
        <v>384</v>
      </c>
      <c r="C10" s="28">
        <v>0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174571.93</v>
      </c>
    </row>
    <row r="16" spans="1:5" x14ac:dyDescent="0.2">
      <c r="A16" s="27">
        <v>3220</v>
      </c>
      <c r="B16" s="23" t="s">
        <v>388</v>
      </c>
      <c r="C16" s="28">
        <v>107440.37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opLeftCell="A22" zoomScale="130" zoomScaleNormal="130" workbookViewId="0">
      <selection activeCell="B37" sqref="B3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5" t="s">
        <v>597</v>
      </c>
      <c r="B1" s="175"/>
      <c r="C1" s="175"/>
      <c r="D1" s="21" t="s">
        <v>498</v>
      </c>
      <c r="E1" s="22">
        <v>2024</v>
      </c>
    </row>
    <row r="2" spans="1:5" s="29" customFormat="1" ht="18.95" customHeight="1" x14ac:dyDescent="0.25">
      <c r="A2" s="175" t="s">
        <v>505</v>
      </c>
      <c r="B2" s="175"/>
      <c r="C2" s="175"/>
      <c r="D2" s="21" t="s">
        <v>499</v>
      </c>
      <c r="E2" s="22" t="s">
        <v>501</v>
      </c>
    </row>
    <row r="3" spans="1:5" s="29" customFormat="1" ht="18.95" customHeight="1" x14ac:dyDescent="0.25">
      <c r="A3" s="175" t="s">
        <v>598</v>
      </c>
      <c r="B3" s="175"/>
      <c r="C3" s="175"/>
      <c r="D3" s="21" t="s">
        <v>500</v>
      </c>
      <c r="E3" s="22">
        <v>2</v>
      </c>
    </row>
    <row r="4" spans="1:5" s="29" customFormat="1" ht="18.95" customHeight="1" x14ac:dyDescent="0.25">
      <c r="A4" s="175" t="s">
        <v>516</v>
      </c>
      <c r="B4" s="175"/>
      <c r="C4" s="175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101227.17</v>
      </c>
      <c r="D10" s="28">
        <v>26284.86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101227.17</v>
      </c>
      <c r="D16" s="84">
        <f>SUM(D9:D15)</f>
        <v>26284.86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84399.94</v>
      </c>
      <c r="D29" s="84">
        <f>SUM(D30:D37)</f>
        <v>39362</v>
      </c>
    </row>
    <row r="30" spans="1:4" x14ac:dyDescent="0.2">
      <c r="A30" s="27">
        <v>1241</v>
      </c>
      <c r="B30" s="23" t="s">
        <v>157</v>
      </c>
      <c r="C30" s="28">
        <v>0</v>
      </c>
      <c r="D30" s="28">
        <v>0</v>
      </c>
    </row>
    <row r="31" spans="1:4" x14ac:dyDescent="0.2">
      <c r="A31" s="27">
        <v>1242</v>
      </c>
      <c r="B31" s="23" t="s">
        <v>158</v>
      </c>
      <c r="C31" s="28">
        <v>84399.94</v>
      </c>
      <c r="D31" s="28">
        <v>39362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84399.94</v>
      </c>
      <c r="D44" s="84">
        <f>D21+D29+D38</f>
        <v>39362</v>
      </c>
    </row>
    <row r="45" spans="1:5" x14ac:dyDescent="0.2">
      <c r="E45" s="156"/>
    </row>
    <row r="46" spans="1:5" x14ac:dyDescent="0.2">
      <c r="A46" s="25" t="s">
        <v>592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521</v>
      </c>
      <c r="C48" s="84">
        <v>174571.93</v>
      </c>
      <c r="D48" s="84">
        <v>1954.93</v>
      </c>
      <c r="E48" s="156"/>
    </row>
    <row r="49" spans="1:4" x14ac:dyDescent="0.2">
      <c r="A49" s="27"/>
      <c r="B49" s="85" t="s">
        <v>510</v>
      </c>
      <c r="C49" s="84">
        <f>C54+C66+C94+C97+C50</f>
        <v>0</v>
      </c>
      <c r="D49" s="84">
        <f>D54+D66+D94+D97+D50</f>
        <v>39424.15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0</v>
      </c>
      <c r="D66" s="84">
        <f>D67+D76+D79+D85</f>
        <v>39424.15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39424.15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39424.15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0</v>
      </c>
      <c r="D97" s="84">
        <f>SUM(D98:D102)</f>
        <v>0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524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525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596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174571.93</v>
      </c>
      <c r="D145" s="84">
        <f>D48+D49+D103-D109-D112</f>
        <v>41379.08</v>
      </c>
    </row>
    <row r="147" spans="1:4" x14ac:dyDescent="0.2">
      <c r="B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showGridLines="0" tabSelected="1" workbookViewId="0">
      <selection activeCell="B16" sqref="B1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6" t="s">
        <v>597</v>
      </c>
      <c r="B1" s="177"/>
      <c r="C1" s="178"/>
    </row>
    <row r="2" spans="1:3" s="30" customFormat="1" ht="18" customHeight="1" x14ac:dyDescent="0.25">
      <c r="A2" s="179" t="s">
        <v>506</v>
      </c>
      <c r="B2" s="180"/>
      <c r="C2" s="181"/>
    </row>
    <row r="3" spans="1:3" s="30" customFormat="1" ht="18" customHeight="1" x14ac:dyDescent="0.25">
      <c r="A3" s="179" t="s">
        <v>598</v>
      </c>
      <c r="B3" s="180"/>
      <c r="C3" s="181"/>
    </row>
    <row r="4" spans="1:3" s="32" customFormat="1" ht="18" customHeight="1" x14ac:dyDescent="0.2">
      <c r="A4" s="182" t="s">
        <v>507</v>
      </c>
      <c r="B4" s="183"/>
      <c r="C4" s="184"/>
    </row>
    <row r="5" spans="1:3" s="32" customFormat="1" ht="18" customHeight="1" x14ac:dyDescent="0.2">
      <c r="A5" s="197" t="s">
        <v>406</v>
      </c>
      <c r="B5" s="198"/>
      <c r="C5" s="147">
        <v>2024</v>
      </c>
    </row>
    <row r="6" spans="1:3" x14ac:dyDescent="0.2">
      <c r="A6" s="47" t="s">
        <v>435</v>
      </c>
      <c r="B6" s="47"/>
      <c r="C6" s="92">
        <v>2266910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199" t="s">
        <v>608</v>
      </c>
      <c r="B16" s="200"/>
      <c r="C16" s="93">
        <f>SUM(C17:C19)</f>
        <v>0</v>
      </c>
    </row>
    <row r="17" spans="1:4" x14ac:dyDescent="0.2">
      <c r="A17" s="58">
        <v>3.1</v>
      </c>
      <c r="B17" s="52" t="s">
        <v>446</v>
      </c>
      <c r="C17" s="94">
        <v>0</v>
      </c>
    </row>
    <row r="18" spans="1:4" x14ac:dyDescent="0.2">
      <c r="A18" s="59">
        <v>3.2</v>
      </c>
      <c r="B18" s="52" t="s">
        <v>444</v>
      </c>
      <c r="C18" s="94">
        <v>0</v>
      </c>
    </row>
    <row r="19" spans="1:4" x14ac:dyDescent="0.2">
      <c r="A19" s="59">
        <v>3.3</v>
      </c>
      <c r="B19" s="54" t="s">
        <v>445</v>
      </c>
      <c r="C19" s="95">
        <v>0</v>
      </c>
    </row>
    <row r="20" spans="1:4" x14ac:dyDescent="0.2">
      <c r="A20" s="48"/>
      <c r="B20" s="60"/>
      <c r="C20" s="61"/>
    </row>
    <row r="21" spans="1:4" x14ac:dyDescent="0.2">
      <c r="A21" s="62" t="s">
        <v>549</v>
      </c>
      <c r="B21" s="62"/>
      <c r="C21" s="92">
        <f>C6+C8-C16</f>
        <v>2266910</v>
      </c>
    </row>
    <row r="23" spans="1:4" x14ac:dyDescent="0.2">
      <c r="A23" s="159" t="s">
        <v>518</v>
      </c>
      <c r="B23" s="159"/>
      <c r="C23" s="159"/>
      <c r="D23" s="159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showGridLines="0" workbookViewId="0">
      <selection activeCell="A5" sqref="A5:B5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5" t="s">
        <v>597</v>
      </c>
      <c r="B1" s="186"/>
      <c r="C1" s="187"/>
    </row>
    <row r="2" spans="1:3" s="33" customFormat="1" ht="18.95" customHeight="1" x14ac:dyDescent="0.25">
      <c r="A2" s="188" t="s">
        <v>508</v>
      </c>
      <c r="B2" s="189"/>
      <c r="C2" s="190"/>
    </row>
    <row r="3" spans="1:3" s="33" customFormat="1" ht="18.95" customHeight="1" x14ac:dyDescent="0.25">
      <c r="A3" s="188" t="s">
        <v>598</v>
      </c>
      <c r="B3" s="189"/>
      <c r="C3" s="190"/>
    </row>
    <row r="4" spans="1:3" x14ac:dyDescent="0.2">
      <c r="A4" s="182" t="s">
        <v>507</v>
      </c>
      <c r="B4" s="183"/>
      <c r="C4" s="184"/>
    </row>
    <row r="5" spans="1:3" ht="22.15" customHeight="1" x14ac:dyDescent="0.2">
      <c r="A5" s="191" t="s">
        <v>406</v>
      </c>
      <c r="B5" s="192"/>
      <c r="C5" s="147">
        <v>2024</v>
      </c>
    </row>
    <row r="6" spans="1:3" x14ac:dyDescent="0.2">
      <c r="A6" s="72" t="s">
        <v>448</v>
      </c>
      <c r="B6" s="47"/>
      <c r="C6" s="96">
        <v>2176738.0099999998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84399.94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0</v>
      </c>
    </row>
    <row r="12" spans="1:3" x14ac:dyDescent="0.2">
      <c r="A12" s="78">
        <v>2.4</v>
      </c>
      <c r="B12" s="65" t="s">
        <v>158</v>
      </c>
      <c r="C12" s="97">
        <v>84399.94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166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0</v>
      </c>
    </row>
    <row r="21" spans="1:3" x14ac:dyDescent="0.2">
      <c r="A21" s="78" t="s">
        <v>478</v>
      </c>
      <c r="B21" s="65" t="s">
        <v>453</v>
      </c>
      <c r="C21" s="97">
        <v>0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0</v>
      </c>
    </row>
    <row r="32" spans="1:3" x14ac:dyDescent="0.2">
      <c r="A32" s="78" t="s">
        <v>470</v>
      </c>
      <c r="B32" s="65" t="s">
        <v>358</v>
      </c>
      <c r="C32" s="97">
        <v>0</v>
      </c>
    </row>
    <row r="33" spans="1:4" x14ac:dyDescent="0.2">
      <c r="A33" s="78" t="s">
        <v>471</v>
      </c>
      <c r="B33" s="65" t="s">
        <v>40</v>
      </c>
      <c r="C33" s="97">
        <v>0</v>
      </c>
    </row>
    <row r="34" spans="1:4" x14ac:dyDescent="0.2">
      <c r="A34" s="78" t="s">
        <v>472</v>
      </c>
      <c r="B34" s="65" t="s">
        <v>368</v>
      </c>
      <c r="C34" s="97">
        <v>0</v>
      </c>
    </row>
    <row r="35" spans="1:4" x14ac:dyDescent="0.2">
      <c r="A35" s="78" t="s">
        <v>473</v>
      </c>
      <c r="B35" s="65" t="s">
        <v>374</v>
      </c>
      <c r="C35" s="97">
        <v>0</v>
      </c>
    </row>
    <row r="36" spans="1:4" x14ac:dyDescent="0.2">
      <c r="A36" s="78" t="s">
        <v>474</v>
      </c>
      <c r="B36" s="65" t="s">
        <v>382</v>
      </c>
      <c r="C36" s="97">
        <v>0</v>
      </c>
    </row>
    <row r="37" spans="1:4" x14ac:dyDescent="0.2">
      <c r="A37" s="78" t="s">
        <v>551</v>
      </c>
      <c r="B37" s="160" t="s">
        <v>605</v>
      </c>
      <c r="C37" s="97">
        <v>0</v>
      </c>
    </row>
    <row r="38" spans="1:4" x14ac:dyDescent="0.2">
      <c r="A38" s="78" t="s">
        <v>552</v>
      </c>
      <c r="B38" s="73" t="s">
        <v>475</v>
      </c>
      <c r="C38" s="99">
        <v>0</v>
      </c>
    </row>
    <row r="39" spans="1:4" x14ac:dyDescent="0.2">
      <c r="A39" s="66"/>
      <c r="B39" s="69"/>
      <c r="C39" s="70"/>
    </row>
    <row r="40" spans="1:4" x14ac:dyDescent="0.2">
      <c r="A40" s="71" t="s">
        <v>550</v>
      </c>
      <c r="B40" s="47"/>
      <c r="C40" s="92">
        <f>C6-C8+C31</f>
        <v>2092338.0699999998</v>
      </c>
    </row>
    <row r="42" spans="1:4" x14ac:dyDescent="0.2">
      <c r="A42" s="159" t="s">
        <v>518</v>
      </c>
      <c r="B42" s="159"/>
      <c r="C42" s="159"/>
      <c r="D42" s="159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A5" sqref="A5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5" t="s">
        <v>597</v>
      </c>
      <c r="B1" s="194"/>
      <c r="C1" s="194"/>
      <c r="D1" s="194"/>
      <c r="E1" s="194"/>
      <c r="F1" s="194"/>
      <c r="G1" s="21" t="s">
        <v>498</v>
      </c>
      <c r="H1" s="22">
        <v>2024</v>
      </c>
    </row>
    <row r="2" spans="1:10" ht="18.95" customHeight="1" x14ac:dyDescent="0.2">
      <c r="A2" s="175" t="s">
        <v>509</v>
      </c>
      <c r="B2" s="194"/>
      <c r="C2" s="194"/>
      <c r="D2" s="194"/>
      <c r="E2" s="194"/>
      <c r="F2" s="194"/>
      <c r="G2" s="21" t="s">
        <v>499</v>
      </c>
      <c r="H2" s="22" t="s">
        <v>501</v>
      </c>
    </row>
    <row r="3" spans="1:10" ht="18.95" customHeight="1" x14ac:dyDescent="0.2">
      <c r="A3" s="195" t="s">
        <v>598</v>
      </c>
      <c r="B3" s="196"/>
      <c r="C3" s="196"/>
      <c r="D3" s="196"/>
      <c r="E3" s="196"/>
      <c r="F3" s="196"/>
      <c r="G3" s="21" t="s">
        <v>500</v>
      </c>
      <c r="H3" s="22">
        <v>2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406</v>
      </c>
      <c r="C8" s="26" t="s">
        <v>109</v>
      </c>
      <c r="D8" s="26" t="s">
        <v>407</v>
      </c>
      <c r="E8" s="26" t="s">
        <v>408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161" t="s">
        <v>606</v>
      </c>
    </row>
    <row r="38" spans="1:6" x14ac:dyDescent="0.2">
      <c r="C38" s="28"/>
      <c r="D38" s="28"/>
      <c r="E38" s="28"/>
      <c r="F38" s="28"/>
    </row>
    <row r="39" spans="1:6" x14ac:dyDescent="0.2">
      <c r="B39" s="193" t="s">
        <v>553</v>
      </c>
      <c r="C39" s="193"/>
      <c r="D39" s="28"/>
      <c r="E39" s="28"/>
      <c r="F39" s="28"/>
    </row>
    <row r="40" spans="1:6" x14ac:dyDescent="0.2">
      <c r="B40" s="142" t="s">
        <v>406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3685440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-1903030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484500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-2266910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3" t="s">
        <v>554</v>
      </c>
      <c r="C48" s="193"/>
    </row>
    <row r="49" spans="1:3" x14ac:dyDescent="0.2">
      <c r="B49" s="149" t="s">
        <v>406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-3685440</v>
      </c>
    </row>
    <row r="51" spans="1:3" x14ac:dyDescent="0.2">
      <c r="A51" s="23">
        <v>8220</v>
      </c>
      <c r="B51" s="112" t="s">
        <v>46</v>
      </c>
      <c r="C51" s="114">
        <v>1991401.99</v>
      </c>
    </row>
    <row r="52" spans="1:3" x14ac:dyDescent="0.2">
      <c r="A52" s="23">
        <v>8230</v>
      </c>
      <c r="B52" s="162" t="s">
        <v>607</v>
      </c>
      <c r="C52" s="114">
        <v>-484500</v>
      </c>
    </row>
    <row r="53" spans="1:3" x14ac:dyDescent="0.2">
      <c r="A53" s="23">
        <v>8240</v>
      </c>
      <c r="B53" s="112" t="s">
        <v>45</v>
      </c>
      <c r="C53" s="114">
        <v>1800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2176738.0099999998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scale="48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980022895</cp:lastModifiedBy>
  <cp:lastPrinted>2024-07-24T18:32:58Z</cp:lastPrinted>
  <dcterms:created xsi:type="dcterms:W3CDTF">2012-12-11T20:36:24Z</dcterms:created>
  <dcterms:modified xsi:type="dcterms:W3CDTF">2024-07-25T19:41:53Z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