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0935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8" i="1"/>
  <c r="C68" i="1"/>
  <c r="C62" i="1"/>
  <c r="C60" i="1"/>
  <c r="D30" i="1"/>
  <c r="E30" i="1"/>
  <c r="C30" i="1"/>
  <c r="C69" i="1" l="1"/>
  <c r="D64" i="1"/>
  <c r="E64" i="1"/>
  <c r="C64" i="1"/>
  <c r="D62" i="1"/>
  <c r="D60" i="1" s="1"/>
  <c r="E62" i="1"/>
  <c r="E60" i="1" s="1"/>
  <c r="E69" i="1" s="1"/>
  <c r="D61" i="1"/>
  <c r="E61" i="1"/>
  <c r="C61" i="1"/>
  <c r="E55" i="1"/>
  <c r="C55" i="1"/>
  <c r="E54" i="1"/>
  <c r="C54" i="1"/>
  <c r="D48" i="1"/>
  <c r="E48" i="1"/>
  <c r="C48" i="1"/>
  <c r="D47" i="1"/>
  <c r="E47" i="1"/>
  <c r="C47" i="1"/>
  <c r="C50" i="1"/>
  <c r="E46" i="1"/>
  <c r="C46" i="1"/>
  <c r="C45" i="1"/>
  <c r="C41" i="1"/>
  <c r="D37" i="1"/>
  <c r="D41" i="1" s="1"/>
  <c r="E37" i="1"/>
  <c r="E41" i="1" s="1"/>
  <c r="C37" i="1"/>
  <c r="D34" i="1"/>
  <c r="E34" i="1"/>
  <c r="C34" i="1"/>
  <c r="C21" i="1"/>
  <c r="C22" i="1"/>
  <c r="C20" i="1"/>
  <c r="C7" i="1"/>
  <c r="D12" i="1"/>
  <c r="E12" i="1"/>
  <c r="C12" i="1"/>
  <c r="D46" i="1" l="1"/>
  <c r="C59" i="1"/>
  <c r="D66" i="1" l="1"/>
  <c r="D45" i="1" l="1"/>
  <c r="D54" i="1" s="1"/>
  <c r="D55" i="1" s="1"/>
  <c r="E45" i="1"/>
  <c r="D7" i="1"/>
  <c r="C14" i="1" l="1"/>
  <c r="E14" i="1"/>
  <c r="E13" i="1"/>
  <c r="D14" i="1"/>
  <c r="D13" i="1"/>
  <c r="C13" i="1"/>
  <c r="D59" i="1" l="1"/>
  <c r="D69" i="1" s="1"/>
  <c r="E59" i="1"/>
  <c r="D50" i="1"/>
  <c r="E50" i="1"/>
  <c r="C8" i="1"/>
  <c r="C9" i="1"/>
  <c r="E26" i="1" l="1"/>
  <c r="D26" i="1"/>
  <c r="C26" i="1"/>
  <c r="E16" i="1"/>
  <c r="E20" i="1" s="1"/>
  <c r="E21" i="1" s="1"/>
  <c r="E22" i="1" s="1"/>
  <c r="D16" i="1"/>
  <c r="D20" i="1" s="1"/>
  <c r="D21" i="1" s="1"/>
  <c r="D22" i="1" s="1"/>
  <c r="E7" i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<sst xmlns="http://schemas.openxmlformats.org/spreadsheetml/2006/main" count="63" uniqueCount="44">
  <si>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</si>
  <si>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</si>
  <si>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</si>
  <si>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</si>
  <si>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</si>
  <si>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</si>
  <si>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</si>
  <si>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</si>
  <si>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</si>
  <si>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</si>
  <si>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</si>
  <si>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</si>
  <si>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</si>
  <si>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</si>
  <si>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</si>
  <si>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</si>
  <si>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</si>
  <si>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</si>
  <si>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</si>
  <si>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</si>
  <si>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</si>
  <si>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</si>
  <si>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</si>
  <si>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</si>
  <si>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</si>
  <si>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</si>
  <si>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</si>
  <si>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</si>
  <si>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</si>
  <si>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</si>
  <si>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</si>
  <si>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</si>
  <si>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</si>
  <si>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</si>
  <si>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</si>
  <si>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</si>
  <si>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</si>
  <si>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</si>
  <si>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</si>
  <si>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</si>
  <si>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</si>
  <si>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</si>
  <si>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
Balance Presupuestario - LDF
Del 1 de enero al 31  de diciembre de 2016 (b)
(PESOS)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</si>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</sst>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13" xfId="0" applyNumberFormat="1" applyFont="1" applyBorder="1"/>
    <xf numFmtId="164" fontId="2" fillId="0" borderId="13" xfId="0" applyNumberFormat="1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4" fontId="2" fillId="0" borderId="0" xfId="0" applyNumberFormat="1" applyFont="1"/>
    <xf numFmtId="0" fontId="8" fillId="0" borderId="0" xfId="3" applyFont="1" applyAlignment="1" applyProtection="1">
      <alignment vertical="top"/>
    </xf>
    <xf numFmtId="0" fontId="8" fillId="0" borderId="0" xfId="3" applyFont="1" applyAlignment="1" applyProtection="1">
      <alignment vertical="top" wrapText="1"/>
    </xf>
    <xf numFmtId="4" fontId="8" fillId="0" borderId="0" xfId="3" applyNumberFormat="1" applyFont="1" applyAlignment="1" applyProtection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Border="1" applyAlignment="1" applyProtection="1">
      <alignment vertical="top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4" fontId="8" fillId="0" borderId="0" xfId="3" applyNumberFormat="1" applyFont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vertical="top"/>
      <protection locked="0"/>
    </xf>
    <xf numFmtId="43" fontId="2" fillId="0" borderId="4" xfId="2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75</xdr:row>
      <xdr:rowOff>9525</xdr:rowOff>
    </xdr:from>
    <xdr:to>
      <xdr:col>0</xdr:col>
      <xdr:colOff>2781300</xdr:colOff>
      <xdr:row>75</xdr:row>
      <xdr:rowOff>9525</xdr:rowOff>
    </xdr:to>
    <xdr:cxnSp macro="">
      <xdr:nvCxnSpPr>
        <xdr:cNvPr id="4" name="4 Conector recto"/>
        <xdr:cNvCxnSpPr/>
      </xdr:nvCxnSpPr>
      <xdr:spPr>
        <a:xfrm>
          <a:off x="133350" y="14068425"/>
          <a:ext cx="26479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266701</xdr:colOff>
      <xdr:row>75</xdr:row>
      <xdr:rowOff>57149</xdr:rowOff>
    </xdr:from>
    <xdr:to>
      <xdr:col>0</xdr:col>
      <xdr:colOff>2438401</xdr:colOff>
      <xdr:row>78</xdr:row>
      <xdr:rowOff>57149</xdr:rowOff>
    </xdr:to>
    <xdr:sp macro="" textlink="">
      <xdr:nvSpPr>
        <xdr:cNvPr id="5" name="8 CuadroTexto"/>
        <xdr:cNvSpPr txBox="1"/>
      </xdr:nvSpPr>
      <xdr:spPr>
        <a:xfrm>
          <a:off x="266701" y="14116049"/>
          <a:ext cx="21717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PRESIDENTE MUNICIPAL </a:t>
          </a:r>
        </a:p>
        <a:p>
          <a:pPr algn="ctr"/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MANUEL GRANADOS GUZMAN </a:t>
          </a:r>
          <a:endParaRPr lang="es-MX" sz="800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2466975</xdr:colOff>
      <xdr:row>79</xdr:row>
      <xdr:rowOff>0</xdr:rowOff>
    </xdr:from>
    <xdr:to>
      <xdr:col>0</xdr:col>
      <xdr:colOff>3019425</xdr:colOff>
      <xdr:row>80</xdr:row>
      <xdr:rowOff>104775</xdr:rowOff>
    </xdr:to>
    <xdr:sp macro="" textlink="">
      <xdr:nvSpPr>
        <xdr:cNvPr id="10" name="16 CuadroTexto"/>
        <xdr:cNvSpPr txBox="1"/>
      </xdr:nvSpPr>
      <xdr:spPr>
        <a:xfrm>
          <a:off x="2466975" y="14630400"/>
          <a:ext cx="5524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1543050</xdr:colOff>
      <xdr:row>4</xdr:row>
      <xdr:rowOff>19050</xdr:rowOff>
    </xdr:to>
    <xdr:pic>
      <xdr:nvPicPr>
        <xdr:cNvPr id="16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9525"/>
          <a:ext cx="1600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workbookViewId="0">
      <selection activeCell="J18" sqref="J1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2.6640625" style="1" bestFit="1" customWidth="1"/>
    <col min="8" max="16384" width="12" style="1"/>
  </cols>
  <sheetData>
    <row r="1" spans="1:9" ht="12.75" customHeight="1" x14ac:dyDescent="0.2">
      <c r="A1" s="39" t="s">
        <v>42</v>
      </c>
      <c r="B1" s="40"/>
      <c r="C1" s="40"/>
      <c r="D1" s="40"/>
      <c r="E1" s="41"/>
    </row>
    <row r="2" spans="1:9" ht="12.75" customHeight="1" x14ac:dyDescent="0.2">
      <c r="A2" s="42"/>
      <c r="B2" s="43"/>
      <c r="C2" s="43"/>
      <c r="D2" s="43"/>
      <c r="E2" s="44"/>
    </row>
    <row r="3" spans="1:9" ht="12.75" customHeight="1" x14ac:dyDescent="0.2">
      <c r="A3" s="42"/>
      <c r="B3" s="43"/>
      <c r="C3" s="43"/>
      <c r="D3" s="43"/>
      <c r="E3" s="44"/>
    </row>
    <row r="4" spans="1:9" ht="12.75" customHeight="1" x14ac:dyDescent="0.2">
      <c r="A4" s="45"/>
      <c r="B4" s="46"/>
      <c r="C4" s="46"/>
      <c r="D4" s="46"/>
      <c r="E4" s="47"/>
    </row>
    <row r="5" spans="1:9" ht="22.5" x14ac:dyDescent="0.2">
      <c r="A5" s="48" t="s">
        <v>0</v>
      </c>
      <c r="B5" s="49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382117055.64999998</v>
      </c>
      <c r="D7" s="8">
        <f>SUM(D8:D10)</f>
        <v>433952128.87</v>
      </c>
      <c r="E7" s="8">
        <f t="shared" ref="E7" si="0">SUM(E8:E10)</f>
        <v>433952128.87</v>
      </c>
      <c r="G7" s="27"/>
      <c r="H7" s="27"/>
    </row>
    <row r="8" spans="1:9" x14ac:dyDescent="0.2">
      <c r="A8" s="6"/>
      <c r="B8" s="9" t="s">
        <v>5</v>
      </c>
      <c r="C8" s="24">
        <f>169917450+1177530.94</f>
        <v>171094980.94</v>
      </c>
      <c r="D8" s="24">
        <v>175786371.61000001</v>
      </c>
      <c r="E8" s="24">
        <v>175314479.84</v>
      </c>
    </row>
    <row r="9" spans="1:9" x14ac:dyDescent="0.2">
      <c r="A9" s="6"/>
      <c r="B9" s="9" t="s">
        <v>6</v>
      </c>
      <c r="C9" s="24">
        <f>211022074.71</f>
        <v>211022074.71000001</v>
      </c>
      <c r="D9" s="24">
        <v>258165757.25999999</v>
      </c>
      <c r="E9" s="24">
        <v>258637649.03</v>
      </c>
    </row>
    <row r="10" spans="1:9" x14ac:dyDescent="0.2">
      <c r="A10" s="6"/>
      <c r="B10" s="9" t="s">
        <v>7</v>
      </c>
      <c r="C10" s="24"/>
      <c r="D10" s="24"/>
      <c r="E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380731120.45000005</v>
      </c>
      <c r="D12" s="8">
        <f t="shared" ref="D12:E12" si="1">SUM(D13:D14)</f>
        <v>344307760.31</v>
      </c>
      <c r="E12" s="8">
        <f t="shared" si="1"/>
        <v>329610186.46000004</v>
      </c>
    </row>
    <row r="13" spans="1:9" ht="12.75" x14ac:dyDescent="0.2">
      <c r="A13" s="6"/>
      <c r="B13" s="9" t="s">
        <v>9</v>
      </c>
      <c r="C13" s="24">
        <f>169917450+1177530.94</f>
        <v>171094980.94</v>
      </c>
      <c r="D13" s="25">
        <f>164599735.33</f>
        <v>164599735.33000001</v>
      </c>
      <c r="E13" s="26">
        <f>162402253.96</f>
        <v>162402253.96000001</v>
      </c>
    </row>
    <row r="14" spans="1:9" x14ac:dyDescent="0.2">
      <c r="A14" s="6"/>
      <c r="B14" s="9" t="s">
        <v>10</v>
      </c>
      <c r="C14" s="10">
        <f>211022074.71-1385935.2</f>
        <v>209636139.51000002</v>
      </c>
      <c r="D14" s="10">
        <f>181555665.72-1847640.74</f>
        <v>179708024.97999999</v>
      </c>
      <c r="E14" s="10">
        <f>169055573.24-1847640.74</f>
        <v>167207932.5</v>
      </c>
      <c r="G14" s="27"/>
      <c r="I14" s="27"/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H16" s="27"/>
    </row>
    <row r="17" spans="1:8" x14ac:dyDescent="0.2">
      <c r="A17" s="6"/>
      <c r="B17" s="9" t="s">
        <v>12</v>
      </c>
      <c r="C17" s="12"/>
      <c r="D17" s="37"/>
      <c r="E17" s="37"/>
    </row>
    <row r="18" spans="1:8" x14ac:dyDescent="0.2">
      <c r="A18" s="6"/>
      <c r="B18" s="9" t="s">
        <v>13</v>
      </c>
      <c r="C18" s="12"/>
      <c r="D18" s="10"/>
      <c r="E18" s="10"/>
    </row>
    <row r="19" spans="1:8" ht="5.0999999999999996" customHeight="1" x14ac:dyDescent="0.2">
      <c r="A19" s="6"/>
      <c r="B19" s="11"/>
      <c r="C19" s="10"/>
      <c r="D19" s="10"/>
      <c r="E19" s="10"/>
    </row>
    <row r="20" spans="1:8" x14ac:dyDescent="0.2">
      <c r="A20" s="6"/>
      <c r="B20" s="7" t="s">
        <v>14</v>
      </c>
      <c r="C20" s="8">
        <f>C7-C12-C16</f>
        <v>1385935.1999999285</v>
      </c>
      <c r="D20" s="8">
        <f t="shared" ref="D20" si="2">D7-D12-D16</f>
        <v>89644368.560000002</v>
      </c>
      <c r="E20" s="8">
        <f>E7-E12-E16</f>
        <v>104341942.40999997</v>
      </c>
      <c r="G20" s="27"/>
    </row>
    <row r="21" spans="1:8" x14ac:dyDescent="0.2">
      <c r="A21" s="6"/>
      <c r="B21" s="7" t="s">
        <v>15</v>
      </c>
      <c r="C21" s="8">
        <f>C20-C10</f>
        <v>1385935.1999999285</v>
      </c>
      <c r="D21" s="8">
        <f t="shared" ref="D21:E21" si="3">D20-D10</f>
        <v>89644368.560000002</v>
      </c>
      <c r="E21" s="8">
        <f t="shared" si="3"/>
        <v>104341942.40999997</v>
      </c>
    </row>
    <row r="22" spans="1:8" ht="22.5" x14ac:dyDescent="0.2">
      <c r="A22" s="6"/>
      <c r="B22" s="7" t="s">
        <v>16</v>
      </c>
      <c r="C22" s="8">
        <f>C21-C16</f>
        <v>1385935.1999999285</v>
      </c>
      <c r="D22" s="8">
        <f>D21-D16</f>
        <v>89644368.560000002</v>
      </c>
      <c r="E22" s="8">
        <f t="shared" ref="E22" si="4">E21-E16</f>
        <v>104341942.40999997</v>
      </c>
      <c r="G22" s="27"/>
      <c r="H22" s="27"/>
    </row>
    <row r="23" spans="1:8" ht="5.0999999999999996" customHeight="1" x14ac:dyDescent="0.2">
      <c r="A23" s="6"/>
      <c r="B23" s="11"/>
      <c r="C23" s="10"/>
      <c r="D23" s="10"/>
      <c r="E23" s="10"/>
    </row>
    <row r="24" spans="1:8" x14ac:dyDescent="0.2">
      <c r="A24" s="48" t="s">
        <v>17</v>
      </c>
      <c r="B24" s="49"/>
      <c r="C24" s="13" t="s">
        <v>18</v>
      </c>
      <c r="D24" s="13" t="s">
        <v>2</v>
      </c>
      <c r="E24" s="13" t="s">
        <v>19</v>
      </c>
    </row>
    <row r="25" spans="1:8" ht="5.0999999999999996" customHeight="1" x14ac:dyDescent="0.2">
      <c r="A25" s="6"/>
      <c r="B25" s="11"/>
      <c r="C25" s="10"/>
      <c r="D25" s="10"/>
      <c r="E25" s="10"/>
    </row>
    <row r="26" spans="1:8" x14ac:dyDescent="0.2">
      <c r="A26" s="6"/>
      <c r="B26" s="7" t="s">
        <v>20</v>
      </c>
      <c r="C26" s="8">
        <f>SUM(C27:C28)</f>
        <v>200000</v>
      </c>
      <c r="D26" s="8">
        <f>SUM(D27:D28)</f>
        <v>95181.66</v>
      </c>
      <c r="E26" s="8">
        <f>SUM(E27:E28)</f>
        <v>95181.66</v>
      </c>
    </row>
    <row r="27" spans="1:8" x14ac:dyDescent="0.2">
      <c r="A27" s="6"/>
      <c r="B27" s="9" t="s">
        <v>21</v>
      </c>
      <c r="C27" s="25"/>
      <c r="D27" s="25"/>
      <c r="E27" s="25"/>
    </row>
    <row r="28" spans="1:8" x14ac:dyDescent="0.2">
      <c r="A28" s="6"/>
      <c r="B28" s="9" t="s">
        <v>22</v>
      </c>
      <c r="C28" s="10">
        <v>200000</v>
      </c>
      <c r="D28" s="10">
        <v>95181.66</v>
      </c>
      <c r="E28" s="10">
        <v>95181.66</v>
      </c>
    </row>
    <row r="29" spans="1:8" ht="5.0999999999999996" customHeight="1" x14ac:dyDescent="0.2">
      <c r="A29" s="6"/>
      <c r="B29" s="11"/>
      <c r="D29" s="10"/>
      <c r="E29" s="10"/>
    </row>
    <row r="30" spans="1:8" x14ac:dyDescent="0.2">
      <c r="A30" s="6"/>
      <c r="B30" s="7" t="s">
        <v>23</v>
      </c>
      <c r="C30" s="8">
        <f>C22+C26</f>
        <v>1585935.1999999285</v>
      </c>
      <c r="D30" s="8">
        <f t="shared" ref="D30:E30" si="5">D22+D26</f>
        <v>89739550.219999999</v>
      </c>
      <c r="E30" s="8">
        <f t="shared" si="5"/>
        <v>104437124.06999996</v>
      </c>
    </row>
    <row r="31" spans="1:8" ht="5.0999999999999996" customHeight="1" x14ac:dyDescent="0.2">
      <c r="A31" s="6"/>
      <c r="B31" s="11"/>
      <c r="C31" s="10"/>
      <c r="D31" s="10"/>
      <c r="E31" s="10"/>
    </row>
    <row r="32" spans="1:8" ht="22.5" x14ac:dyDescent="0.2">
      <c r="A32" s="38" t="s">
        <v>17</v>
      </c>
      <c r="B32" s="38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C35+C36</f>
        <v>0</v>
      </c>
      <c r="D34" s="8">
        <f t="shared" ref="D34:E34" si="6">D35+D36</f>
        <v>0</v>
      </c>
      <c r="E34" s="8">
        <f t="shared" si="6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1385935.2</v>
      </c>
      <c r="D37" s="8">
        <f t="shared" ref="D37:E37" si="7">SUM(D38:D39)</f>
        <v>1847640.74</v>
      </c>
      <c r="E37" s="8">
        <f t="shared" si="7"/>
        <v>1847640.74</v>
      </c>
    </row>
    <row r="38" spans="1:5" x14ac:dyDescent="0.2">
      <c r="A38" s="6"/>
      <c r="B38" s="9" t="s">
        <v>30</v>
      </c>
      <c r="C38" s="25"/>
      <c r="D38" s="25"/>
      <c r="E38" s="25"/>
    </row>
    <row r="39" spans="1:5" x14ac:dyDescent="0.2">
      <c r="A39" s="6"/>
      <c r="B39" s="9" t="s">
        <v>31</v>
      </c>
      <c r="C39" s="25">
        <v>1385935.2</v>
      </c>
      <c r="D39" s="25">
        <v>1847640.74</v>
      </c>
      <c r="E39" s="25">
        <v>1847640.74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-1385935.2</v>
      </c>
      <c r="D41" s="8">
        <f t="shared" ref="D41:E41" si="8">D34-D37</f>
        <v>-1847640.74</v>
      </c>
      <c r="E41" s="8">
        <f t="shared" si="8"/>
        <v>-1847640.74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38" t="s">
        <v>17</v>
      </c>
      <c r="B43" s="38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f>C8</f>
        <v>171094980.94</v>
      </c>
      <c r="D45" s="10">
        <f t="shared" ref="D45:E45" si="9">D8</f>
        <v>175786371.61000001</v>
      </c>
      <c r="E45" s="10">
        <f t="shared" si="9"/>
        <v>175314479.84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10">D47-D48</f>
        <v>0</v>
      </c>
      <c r="E46" s="10">
        <f t="shared" si="10"/>
        <v>0</v>
      </c>
    </row>
    <row r="47" spans="1:5" x14ac:dyDescent="0.2">
      <c r="A47" s="6"/>
      <c r="B47" s="17" t="s">
        <v>27</v>
      </c>
      <c r="C47" s="10">
        <f>C35</f>
        <v>0</v>
      </c>
      <c r="D47" s="10">
        <f t="shared" ref="D47:E47" si="11">D35</f>
        <v>0</v>
      </c>
      <c r="E47" s="10">
        <f t="shared" si="11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2">D38</f>
        <v>0</v>
      </c>
      <c r="E48" s="10">
        <f t="shared" si="12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171094980.94</v>
      </c>
      <c r="D50" s="10">
        <f t="shared" ref="D50:E50" si="13">D13</f>
        <v>164599735.33000001</v>
      </c>
      <c r="E50" s="10">
        <f t="shared" si="13"/>
        <v>162402253.96000001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/>
      <c r="E52" s="10"/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C45+C46-C50+C52</f>
        <v>0</v>
      </c>
      <c r="D54" s="8">
        <f t="shared" ref="D54:E54" si="14">D45+D46-D50+D52</f>
        <v>11186636.280000001</v>
      </c>
      <c r="E54" s="8">
        <f t="shared" si="14"/>
        <v>12912225.879999995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5">D54-D46</f>
        <v>11186636.280000001</v>
      </c>
      <c r="E55" s="8">
        <f t="shared" si="15"/>
        <v>12912225.879999995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38" t="s">
        <v>17</v>
      </c>
      <c r="B57" s="38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211022074.71000001</v>
      </c>
      <c r="D59" s="10">
        <f t="shared" ref="D59:E59" si="16">D9</f>
        <v>258165757.25999999</v>
      </c>
      <c r="E59" s="10">
        <f t="shared" si="16"/>
        <v>258637649.03</v>
      </c>
    </row>
    <row r="60" spans="1:5" x14ac:dyDescent="0.2">
      <c r="A60" s="6"/>
      <c r="B60" s="15" t="s">
        <v>37</v>
      </c>
      <c r="C60" s="10">
        <f>C61-C62</f>
        <v>-1385935.2</v>
      </c>
      <c r="D60" s="10">
        <f t="shared" ref="D60:E60" si="17">D61-D62</f>
        <v>-1847640.74</v>
      </c>
      <c r="E60" s="10">
        <f t="shared" si="17"/>
        <v>-1847640.74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8">D36</f>
        <v>0</v>
      </c>
      <c r="E61" s="10">
        <f t="shared" si="18"/>
        <v>0</v>
      </c>
    </row>
    <row r="62" spans="1:5" x14ac:dyDescent="0.2">
      <c r="A62" s="6"/>
      <c r="B62" s="17" t="s">
        <v>31</v>
      </c>
      <c r="C62" s="10">
        <f>C39</f>
        <v>1385935.2</v>
      </c>
      <c r="D62" s="10">
        <f t="shared" ref="D62:E62" si="19">D39</f>
        <v>1847640.74</v>
      </c>
      <c r="E62" s="10">
        <f t="shared" si="19"/>
        <v>1847640.74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209636139.51000002</v>
      </c>
      <c r="D64" s="10">
        <f t="shared" ref="D64:E64" si="20">D14</f>
        <v>179708024.97999999</v>
      </c>
      <c r="E64" s="10">
        <f t="shared" si="20"/>
        <v>167207932.5</v>
      </c>
    </row>
    <row r="65" spans="1:7" ht="5.0999999999999996" customHeight="1" x14ac:dyDescent="0.2">
      <c r="A65" s="6"/>
      <c r="B65" s="15"/>
      <c r="C65" s="10"/>
      <c r="D65" s="10"/>
      <c r="E65" s="10"/>
    </row>
    <row r="66" spans="1:7" x14ac:dyDescent="0.2">
      <c r="A66" s="6"/>
      <c r="B66" s="15" t="s">
        <v>13</v>
      </c>
      <c r="C66" s="12"/>
      <c r="D66" s="10">
        <f>D18</f>
        <v>0</v>
      </c>
      <c r="E66" s="10"/>
      <c r="G66" s="27"/>
    </row>
    <row r="67" spans="1:7" ht="5.0999999999999996" customHeight="1" x14ac:dyDescent="0.2">
      <c r="A67" s="6"/>
      <c r="B67" s="15"/>
      <c r="C67" s="10"/>
      <c r="D67" s="10"/>
      <c r="E67" s="10"/>
    </row>
    <row r="68" spans="1:7" x14ac:dyDescent="0.2">
      <c r="A68" s="6"/>
      <c r="B68" s="16" t="s">
        <v>39</v>
      </c>
      <c r="C68" s="8">
        <f>C59+C60-C64+C66</f>
        <v>0</v>
      </c>
      <c r="D68" s="8">
        <f>D59+D60-D64+D66</f>
        <v>76610091.539999992</v>
      </c>
      <c r="E68" s="8">
        <f t="shared" ref="D68:E68" si="21">E59+E60-E64+E66</f>
        <v>89582075.789999992</v>
      </c>
      <c r="F68" s="50"/>
      <c r="G68" s="51"/>
    </row>
    <row r="69" spans="1:7" x14ac:dyDescent="0.2">
      <c r="A69" s="6"/>
      <c r="B69" s="16" t="s">
        <v>40</v>
      </c>
      <c r="C69" s="8">
        <f>C68-C60</f>
        <v>1385935.2</v>
      </c>
      <c r="D69" s="8">
        <f t="shared" ref="D69:E69" si="22">D68-D60</f>
        <v>78457732.279999986</v>
      </c>
      <c r="E69" s="8">
        <f t="shared" si="22"/>
        <v>91429716.529999986</v>
      </c>
    </row>
    <row r="70" spans="1:7" ht="5.0999999999999996" customHeight="1" x14ac:dyDescent="0.2">
      <c r="A70" s="18"/>
      <c r="B70" s="19"/>
      <c r="C70" s="20"/>
      <c r="D70" s="20"/>
      <c r="E70" s="20"/>
    </row>
    <row r="71" spans="1:7" s="32" customFormat="1" x14ac:dyDescent="0.2">
      <c r="A71" s="28" t="s">
        <v>43</v>
      </c>
      <c r="B71" s="29"/>
      <c r="C71" s="29"/>
      <c r="D71" s="29"/>
      <c r="E71" s="30"/>
      <c r="F71" s="31"/>
    </row>
    <row r="72" spans="1:7" s="36" customFormat="1" x14ac:dyDescent="0.2">
      <c r="A72" s="33"/>
      <c r="B72" s="34"/>
      <c r="C72" s="34"/>
      <c r="D72" s="35"/>
      <c r="E72" s="33"/>
    </row>
    <row r="73" spans="1:7" s="36" customFormat="1" x14ac:dyDescent="0.2">
      <c r="A73" s="33"/>
      <c r="B73" s="34"/>
      <c r="C73" s="34"/>
      <c r="D73" s="35"/>
      <c r="E73" s="33"/>
    </row>
    <row r="74" spans="1:7" s="36" customFormat="1" x14ac:dyDescent="0.2">
      <c r="A74" s="33"/>
      <c r="B74" s="34"/>
      <c r="C74" s="34"/>
      <c r="D74" s="35"/>
      <c r="E74" s="33"/>
    </row>
    <row r="75" spans="1:7" s="36" customFormat="1" x14ac:dyDescent="0.2">
      <c r="A75" s="33"/>
      <c r="B75" s="34"/>
      <c r="C75" s="34"/>
      <c r="D75" s="35"/>
      <c r="E75" s="33"/>
    </row>
    <row r="76" spans="1:7" s="36" customFormat="1" x14ac:dyDescent="0.2">
      <c r="A76" s="33"/>
      <c r="B76" s="34"/>
      <c r="C76" s="34"/>
      <c r="D76" s="35"/>
      <c r="E76" s="33"/>
    </row>
    <row r="77" spans="1:7" s="36" customFormat="1" x14ac:dyDescent="0.2">
      <c r="A77" s="33"/>
      <c r="B77" s="34"/>
      <c r="C77" s="34"/>
      <c r="D77" s="35"/>
      <c r="E77" s="33"/>
    </row>
    <row r="78" spans="1:7" s="36" customFormat="1" x14ac:dyDescent="0.2">
      <c r="A78" s="33"/>
      <c r="B78" s="34"/>
      <c r="C78" s="34"/>
      <c r="D78" s="35"/>
      <c r="E78" s="33"/>
    </row>
    <row r="79" spans="1:7" s="36" customFormat="1" x14ac:dyDescent="0.2">
      <c r="A79" s="33"/>
      <c r="B79" s="34"/>
      <c r="C79" s="34"/>
      <c r="D79" s="35"/>
      <c r="E79" s="33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2017-02-28T15:05:41Z</cp:lastPrinted>
  <dcterms:created xsi:type="dcterms:W3CDTF">2017-01-11T17:21:42Z</dcterms:created>
  <dcterms:modified xsi:type="dcterms:W3CDTF">2017-02-28T15:05:48Z</dcterms:modified>
</cp:coreProperties>
</file>