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INFORMACIONDE LEY DE DISCIPLINA FINANCIERA\OCT- DIC 2016\"/>
    </mc:Choice>
  </mc:AlternateContent>
  <bookViews>
    <workbookView xWindow="0" yWindow="0" windowWidth="28800" windowHeight="11835" firstSheet="1" activeTab="1"/>
  </bookViews>
  <sheets>
    <sheet name="Hoja1" sheetId="5" state="hidden" r:id="rId1"/>
    <sheet name="F6a" sheetId="1" r:id="rId2"/>
    <sheet name="F6b" sheetId="2" r:id="rId3"/>
    <sheet name="F6c" sheetId="6" r:id="rId4"/>
    <sheet name="F6d" sheetId="4" r:id="rId5"/>
  </sheets>
  <definedNames>
    <definedName name="_xlnm._FilterDatabase" localSheetId="1" hidden="1">F6a!$A$3:$G$155</definedName>
    <definedName name="_xlnm._FilterDatabase" localSheetId="2" hidden="1">F6b!$A$3:$G$13</definedName>
    <definedName name="_xlnm._FilterDatabase" localSheetId="3" hidden="1">F6c!$A$3:$G$79</definedName>
    <definedName name="_xlnm._FilterDatabase" localSheetId="4" hidden="1">F6d!$A$3:$G$27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0" i="1" l="1"/>
  <c r="G6" i="2"/>
  <c r="G5" i="2" s="1"/>
  <c r="G17" i="2" l="1"/>
  <c r="G59" i="6"/>
  <c r="B79" i="6" l="1"/>
  <c r="I6" i="6"/>
  <c r="I5" i="6" s="1"/>
  <c r="J6" i="6"/>
  <c r="J5" i="6" s="1"/>
  <c r="K6" i="6"/>
  <c r="L6" i="6"/>
  <c r="M6" i="6"/>
  <c r="M5" i="6" s="1"/>
  <c r="N7" i="6"/>
  <c r="Q7" i="6"/>
  <c r="R7" i="6"/>
  <c r="S7" i="6"/>
  <c r="T7" i="6"/>
  <c r="U7" i="6"/>
  <c r="W7" i="6"/>
  <c r="X7" i="6"/>
  <c r="AA7" i="6"/>
  <c r="N8" i="6"/>
  <c r="AB8" i="6" s="1"/>
  <c r="Q8" i="6"/>
  <c r="R8" i="6"/>
  <c r="S8" i="6"/>
  <c r="T8" i="6"/>
  <c r="U8" i="6"/>
  <c r="X8" i="6"/>
  <c r="AA8" i="6"/>
  <c r="N9" i="6"/>
  <c r="Q9" i="6"/>
  <c r="X9" i="6" s="1"/>
  <c r="R9" i="6"/>
  <c r="S9" i="6"/>
  <c r="T9" i="6"/>
  <c r="U9" i="6"/>
  <c r="V9" i="6"/>
  <c r="AA9" i="6"/>
  <c r="AB9" i="6"/>
  <c r="N10" i="6"/>
  <c r="AB10" i="6" s="1"/>
  <c r="Q10" i="6"/>
  <c r="R10" i="6"/>
  <c r="S10" i="6"/>
  <c r="T10" i="6"/>
  <c r="U10" i="6"/>
  <c r="X10" i="6"/>
  <c r="AA10" i="6"/>
  <c r="N11" i="6"/>
  <c r="Q11" i="6"/>
  <c r="X11" i="6" s="1"/>
  <c r="R11" i="6"/>
  <c r="S11" i="6"/>
  <c r="T11" i="6"/>
  <c r="U11" i="6"/>
  <c r="AA11" i="6"/>
  <c r="N12" i="6"/>
  <c r="AB12" i="6" s="1"/>
  <c r="Q12" i="6"/>
  <c r="R12" i="6"/>
  <c r="S12" i="6"/>
  <c r="T12" i="6"/>
  <c r="U12" i="6"/>
  <c r="X12" i="6"/>
  <c r="AA12" i="6"/>
  <c r="N13" i="6"/>
  <c r="Q13" i="6"/>
  <c r="X13" i="6" s="1"/>
  <c r="R13" i="6"/>
  <c r="S13" i="6"/>
  <c r="T13" i="6"/>
  <c r="U13" i="6"/>
  <c r="V13" i="6"/>
  <c r="AA13" i="6"/>
  <c r="AB13" i="6"/>
  <c r="N14" i="6"/>
  <c r="AB14" i="6" s="1"/>
  <c r="Q14" i="6"/>
  <c r="R14" i="6"/>
  <c r="S14" i="6"/>
  <c r="T14" i="6"/>
  <c r="U14" i="6"/>
  <c r="X14" i="6"/>
  <c r="AA14" i="6"/>
  <c r="Q15" i="6"/>
  <c r="R15" i="6"/>
  <c r="S15" i="6"/>
  <c r="T15" i="6"/>
  <c r="U15" i="6"/>
  <c r="V15" i="6"/>
  <c r="X15" i="6"/>
  <c r="I16" i="6"/>
  <c r="J16" i="6"/>
  <c r="K16" i="6"/>
  <c r="S16" i="6" s="1"/>
  <c r="L16" i="6"/>
  <c r="L5" i="6" s="1"/>
  <c r="M16" i="6"/>
  <c r="AA16" i="6" s="1"/>
  <c r="R16" i="6"/>
  <c r="N17" i="6"/>
  <c r="AB17" i="6" s="1"/>
  <c r="Q17" i="6"/>
  <c r="R17" i="6"/>
  <c r="S17" i="6"/>
  <c r="T17" i="6"/>
  <c r="U17" i="6"/>
  <c r="X17" i="6"/>
  <c r="AA17" i="6"/>
  <c r="N18" i="6"/>
  <c r="Q18" i="6"/>
  <c r="X18" i="6" s="1"/>
  <c r="R18" i="6"/>
  <c r="S18" i="6"/>
  <c r="T18" i="6"/>
  <c r="U18" i="6"/>
  <c r="V18" i="6"/>
  <c r="AA18" i="6"/>
  <c r="AB18" i="6"/>
  <c r="N19" i="6"/>
  <c r="AB19" i="6" s="1"/>
  <c r="Q19" i="6"/>
  <c r="R19" i="6"/>
  <c r="S19" i="6"/>
  <c r="T19" i="6"/>
  <c r="U19" i="6"/>
  <c r="X19" i="6"/>
  <c r="AA19" i="6"/>
  <c r="N20" i="6"/>
  <c r="Q20" i="6"/>
  <c r="X20" i="6" s="1"/>
  <c r="R20" i="6"/>
  <c r="S20" i="6"/>
  <c r="T20" i="6"/>
  <c r="U20" i="6"/>
  <c r="AA20" i="6"/>
  <c r="N21" i="6"/>
  <c r="AB21" i="6" s="1"/>
  <c r="Q21" i="6"/>
  <c r="R21" i="6"/>
  <c r="S21" i="6"/>
  <c r="T21" i="6"/>
  <c r="U21" i="6"/>
  <c r="X21" i="6"/>
  <c r="AA21" i="6"/>
  <c r="N22" i="6"/>
  <c r="Q22" i="6"/>
  <c r="X22" i="6" s="1"/>
  <c r="R22" i="6"/>
  <c r="S22" i="6"/>
  <c r="T22" i="6"/>
  <c r="U22" i="6"/>
  <c r="V22" i="6"/>
  <c r="AA22" i="6"/>
  <c r="AB22" i="6"/>
  <c r="N23" i="6"/>
  <c r="AB23" i="6" s="1"/>
  <c r="Q23" i="6"/>
  <c r="R23" i="6"/>
  <c r="S23" i="6"/>
  <c r="T23" i="6"/>
  <c r="U23" i="6"/>
  <c r="X23" i="6"/>
  <c r="AA23" i="6"/>
  <c r="Q24" i="6"/>
  <c r="R24" i="6"/>
  <c r="S24" i="6"/>
  <c r="T24" i="6"/>
  <c r="U24" i="6"/>
  <c r="V24" i="6"/>
  <c r="X24" i="6"/>
  <c r="AA24" i="6"/>
  <c r="AB24" i="6"/>
  <c r="I25" i="6"/>
  <c r="Q25" i="6" s="1"/>
  <c r="X25" i="6" s="1"/>
  <c r="J25" i="6"/>
  <c r="R25" i="6" s="1"/>
  <c r="K25" i="6"/>
  <c r="L25" i="6"/>
  <c r="M25" i="6"/>
  <c r="U25" i="6" s="1"/>
  <c r="N25" i="6"/>
  <c r="S25" i="6"/>
  <c r="T25" i="6"/>
  <c r="N26" i="6"/>
  <c r="Q26" i="6"/>
  <c r="X26" i="6" s="1"/>
  <c r="R26" i="6"/>
  <c r="S26" i="6"/>
  <c r="T26" i="6"/>
  <c r="U26" i="6"/>
  <c r="V26" i="6"/>
  <c r="AA26" i="6"/>
  <c r="AB26" i="6"/>
  <c r="N27" i="6"/>
  <c r="AB27" i="6" s="1"/>
  <c r="Q27" i="6"/>
  <c r="R27" i="6"/>
  <c r="S27" i="6"/>
  <c r="T27" i="6"/>
  <c r="U27" i="6"/>
  <c r="X27" i="6"/>
  <c r="AA27" i="6"/>
  <c r="N28" i="6"/>
  <c r="Q28" i="6"/>
  <c r="X28" i="6" s="1"/>
  <c r="R28" i="6"/>
  <c r="S28" i="6"/>
  <c r="T28" i="6"/>
  <c r="U28" i="6"/>
  <c r="V28" i="6"/>
  <c r="AA28" i="6"/>
  <c r="N29" i="6"/>
  <c r="AB29" i="6" s="1"/>
  <c r="Q29" i="6"/>
  <c r="R29" i="6"/>
  <c r="S29" i="6"/>
  <c r="T29" i="6"/>
  <c r="U29" i="6"/>
  <c r="X29" i="6"/>
  <c r="AA29" i="6"/>
  <c r="N30" i="6"/>
  <c r="Q30" i="6"/>
  <c r="X30" i="6" s="1"/>
  <c r="R30" i="6"/>
  <c r="S30" i="6"/>
  <c r="T30" i="6"/>
  <c r="U30" i="6"/>
  <c r="V30" i="6"/>
  <c r="AA30" i="6"/>
  <c r="AB30" i="6"/>
  <c r="N31" i="6"/>
  <c r="AB31" i="6" s="1"/>
  <c r="Q31" i="6"/>
  <c r="R31" i="6"/>
  <c r="S31" i="6"/>
  <c r="T31" i="6"/>
  <c r="U31" i="6"/>
  <c r="X31" i="6"/>
  <c r="AA31" i="6"/>
  <c r="N32" i="6"/>
  <c r="Q32" i="6"/>
  <c r="X32" i="6" s="1"/>
  <c r="R32" i="6"/>
  <c r="S32" i="6"/>
  <c r="T32" i="6"/>
  <c r="U32" i="6"/>
  <c r="V32" i="6"/>
  <c r="AA32" i="6"/>
  <c r="N33" i="6"/>
  <c r="AB33" i="6" s="1"/>
  <c r="Q33" i="6"/>
  <c r="R33" i="6"/>
  <c r="S33" i="6"/>
  <c r="T33" i="6"/>
  <c r="U33" i="6"/>
  <c r="X33" i="6"/>
  <c r="AA33" i="6"/>
  <c r="N34" i="6"/>
  <c r="Q34" i="6"/>
  <c r="X34" i="6" s="1"/>
  <c r="R34" i="6"/>
  <c r="S34" i="6"/>
  <c r="T34" i="6"/>
  <c r="U34" i="6"/>
  <c r="V34" i="6"/>
  <c r="AA34" i="6"/>
  <c r="AB34" i="6"/>
  <c r="Q35" i="6"/>
  <c r="X35" i="6" s="1"/>
  <c r="R35" i="6"/>
  <c r="S35" i="6"/>
  <c r="T35" i="6"/>
  <c r="U35" i="6"/>
  <c r="V35" i="6"/>
  <c r="AA35" i="6"/>
  <c r="AB35" i="6"/>
  <c r="I36" i="6"/>
  <c r="J36" i="6"/>
  <c r="K36" i="6"/>
  <c r="S36" i="6" s="1"/>
  <c r="L36" i="6"/>
  <c r="T36" i="6" s="1"/>
  <c r="M36" i="6"/>
  <c r="Q36" i="6"/>
  <c r="X36" i="6" s="1"/>
  <c r="R36" i="6"/>
  <c r="U36" i="6"/>
  <c r="N37" i="6"/>
  <c r="AB37" i="6" s="1"/>
  <c r="Q37" i="6"/>
  <c r="R37" i="6"/>
  <c r="S37" i="6"/>
  <c r="T37" i="6"/>
  <c r="U37" i="6"/>
  <c r="X37" i="6"/>
  <c r="AA37" i="6"/>
  <c r="N38" i="6"/>
  <c r="Q38" i="6"/>
  <c r="X38" i="6" s="1"/>
  <c r="R38" i="6"/>
  <c r="S38" i="6"/>
  <c r="T38" i="6"/>
  <c r="U38" i="6"/>
  <c r="AA38" i="6"/>
  <c r="V39" i="6"/>
  <c r="J52" i="6"/>
  <c r="J56" i="6"/>
  <c r="L56" i="6" s="1"/>
  <c r="J60" i="6"/>
  <c r="L60" i="6" s="1"/>
  <c r="J61" i="6"/>
  <c r="L61" i="6"/>
  <c r="J68" i="6"/>
  <c r="L68" i="6" s="1"/>
  <c r="J72" i="6"/>
  <c r="L72" i="6" s="1"/>
  <c r="J76" i="6"/>
  <c r="L76" i="6" s="1"/>
  <c r="J78" i="6"/>
  <c r="L78" i="6" s="1"/>
  <c r="L80" i="6"/>
  <c r="B6" i="6"/>
  <c r="C6" i="6"/>
  <c r="D6" i="6"/>
  <c r="E6" i="6"/>
  <c r="F6" i="6"/>
  <c r="G7" i="6"/>
  <c r="V7" i="6" s="1"/>
  <c r="G8" i="6"/>
  <c r="G9" i="6"/>
  <c r="G10" i="6"/>
  <c r="G11" i="6"/>
  <c r="AB11" i="6" s="1"/>
  <c r="G12" i="6"/>
  <c r="G13" i="6"/>
  <c r="G14" i="6"/>
  <c r="B16" i="6"/>
  <c r="Q16" i="6" s="1"/>
  <c r="X16" i="6" s="1"/>
  <c r="C16" i="6"/>
  <c r="D16" i="6"/>
  <c r="E16" i="6"/>
  <c r="F16" i="6"/>
  <c r="U16" i="6" s="1"/>
  <c r="G17" i="6"/>
  <c r="G18" i="6"/>
  <c r="G19" i="6"/>
  <c r="G20" i="6"/>
  <c r="AB20" i="6" s="1"/>
  <c r="G21" i="6"/>
  <c r="G22" i="6"/>
  <c r="G23" i="6"/>
  <c r="B25" i="6"/>
  <c r="C25" i="6"/>
  <c r="D25" i="6"/>
  <c r="E25" i="6"/>
  <c r="F25" i="6"/>
  <c r="AA25" i="6" s="1"/>
  <c r="G26" i="6"/>
  <c r="G27" i="6"/>
  <c r="G28" i="6"/>
  <c r="AB28" i="6" s="1"/>
  <c r="G29" i="6"/>
  <c r="G30" i="6"/>
  <c r="G31" i="6"/>
  <c r="G32" i="6"/>
  <c r="AB32" i="6" s="1"/>
  <c r="G33" i="6"/>
  <c r="G34" i="6"/>
  <c r="B36" i="6"/>
  <c r="C36" i="6"/>
  <c r="D36" i="6"/>
  <c r="E36" i="6"/>
  <c r="F36" i="6"/>
  <c r="AA36" i="6" s="1"/>
  <c r="G37" i="6"/>
  <c r="G38" i="6"/>
  <c r="AB38" i="6" s="1"/>
  <c r="G39" i="6"/>
  <c r="G40" i="6"/>
  <c r="C43" i="6"/>
  <c r="E43" i="6"/>
  <c r="E42" i="6" s="1"/>
  <c r="F43" i="6"/>
  <c r="D44" i="6"/>
  <c r="G44" i="6"/>
  <c r="J44" i="6" s="1"/>
  <c r="L44" i="6" s="1"/>
  <c r="D45" i="6"/>
  <c r="G45" i="6" s="1"/>
  <c r="J45" i="6" s="1"/>
  <c r="L45" i="6" s="1"/>
  <c r="D46" i="6"/>
  <c r="G46" i="6"/>
  <c r="J46" i="6" s="1"/>
  <c r="L46" i="6" s="1"/>
  <c r="D47" i="6"/>
  <c r="G47" i="6" s="1"/>
  <c r="J47" i="6" s="1"/>
  <c r="L47" i="6" s="1"/>
  <c r="D48" i="6"/>
  <c r="G48" i="6"/>
  <c r="J48" i="6" s="1"/>
  <c r="L48" i="6" s="1"/>
  <c r="D49" i="6"/>
  <c r="G49" i="6" s="1"/>
  <c r="J49" i="6" s="1"/>
  <c r="L49" i="6" s="1"/>
  <c r="B50" i="6"/>
  <c r="B43" i="6" s="1"/>
  <c r="D51" i="6"/>
  <c r="G51" i="6" s="1"/>
  <c r="J51" i="6" s="1"/>
  <c r="L51" i="6" s="1"/>
  <c r="B53" i="6"/>
  <c r="C53" i="6"/>
  <c r="E53" i="6"/>
  <c r="F53" i="6"/>
  <c r="D54" i="6"/>
  <c r="G54" i="6" s="1"/>
  <c r="J54" i="6" s="1"/>
  <c r="L54" i="6" s="1"/>
  <c r="D55" i="6"/>
  <c r="G55" i="6" s="1"/>
  <c r="J55" i="6" s="1"/>
  <c r="L55" i="6" s="1"/>
  <c r="D56" i="6"/>
  <c r="G56" i="6" s="1"/>
  <c r="D57" i="6"/>
  <c r="G57" i="6" s="1"/>
  <c r="J57" i="6" s="1"/>
  <c r="L57" i="6" s="1"/>
  <c r="D58" i="6"/>
  <c r="G58" i="6" s="1"/>
  <c r="J58" i="6" s="1"/>
  <c r="L58" i="6" s="1"/>
  <c r="D59" i="6"/>
  <c r="J59" i="6" s="1"/>
  <c r="L59" i="6" s="1"/>
  <c r="D60" i="6"/>
  <c r="G60" i="6" s="1"/>
  <c r="B62" i="6"/>
  <c r="C62" i="6"/>
  <c r="E62" i="6"/>
  <c r="F62" i="6"/>
  <c r="D63" i="6"/>
  <c r="D64" i="6"/>
  <c r="G64" i="6" s="1"/>
  <c r="J64" i="6" s="1"/>
  <c r="L64" i="6" s="1"/>
  <c r="D65" i="6"/>
  <c r="G65" i="6" s="1"/>
  <c r="J65" i="6" s="1"/>
  <c r="L65" i="6" s="1"/>
  <c r="D66" i="6"/>
  <c r="G66" i="6"/>
  <c r="J66" i="6" s="1"/>
  <c r="L66" i="6" s="1"/>
  <c r="D67" i="6"/>
  <c r="G67" i="6" s="1"/>
  <c r="J67" i="6" s="1"/>
  <c r="L67" i="6" s="1"/>
  <c r="D68" i="6"/>
  <c r="G68" i="6"/>
  <c r="D69" i="6"/>
  <c r="G69" i="6" s="1"/>
  <c r="J69" i="6" s="1"/>
  <c r="L69" i="6" s="1"/>
  <c r="D70" i="6"/>
  <c r="G70" i="6" s="1"/>
  <c r="J70" i="6" s="1"/>
  <c r="L70" i="6" s="1"/>
  <c r="D71" i="6"/>
  <c r="G71" i="6" s="1"/>
  <c r="J71" i="6" s="1"/>
  <c r="L71" i="6" s="1"/>
  <c r="B73" i="6"/>
  <c r="C73" i="6"/>
  <c r="E73" i="6"/>
  <c r="F73" i="6"/>
  <c r="D74" i="6"/>
  <c r="G74" i="6" s="1"/>
  <c r="J74" i="6" s="1"/>
  <c r="L74" i="6" s="1"/>
  <c r="G75" i="6"/>
  <c r="J75" i="6" s="1"/>
  <c r="L75" i="6" s="1"/>
  <c r="G76" i="6"/>
  <c r="G77" i="6"/>
  <c r="J77" i="6" s="1"/>
  <c r="L77" i="6" s="1"/>
  <c r="V38" i="6" l="1"/>
  <c r="V20" i="6"/>
  <c r="N6" i="6"/>
  <c r="AB7" i="6"/>
  <c r="K5" i="6"/>
  <c r="G25" i="6"/>
  <c r="AB25" i="6" s="1"/>
  <c r="V37" i="6"/>
  <c r="N36" i="6"/>
  <c r="V33" i="6"/>
  <c r="V31" i="6"/>
  <c r="V29" i="6"/>
  <c r="V27" i="6"/>
  <c r="V23" i="6"/>
  <c r="V21" i="6"/>
  <c r="V19" i="6"/>
  <c r="V17" i="6"/>
  <c r="T16" i="6"/>
  <c r="N16" i="6"/>
  <c r="V14" i="6"/>
  <c r="V12" i="6"/>
  <c r="V10" i="6"/>
  <c r="V8" i="6"/>
  <c r="V11" i="6"/>
  <c r="D62" i="6"/>
  <c r="G62" i="6" s="1"/>
  <c r="F42" i="6"/>
  <c r="E5" i="6"/>
  <c r="E79" i="6" s="1"/>
  <c r="E83" i="6" s="1"/>
  <c r="G36" i="6"/>
  <c r="D5" i="6"/>
  <c r="G63" i="6"/>
  <c r="J63" i="6" s="1"/>
  <c r="L63" i="6" s="1"/>
  <c r="D50" i="6"/>
  <c r="D43" i="6" s="1"/>
  <c r="G43" i="6" s="1"/>
  <c r="J43" i="6" s="1"/>
  <c r="L43" i="6" s="1"/>
  <c r="C42" i="6"/>
  <c r="G6" i="6"/>
  <c r="C5" i="6"/>
  <c r="B42" i="6"/>
  <c r="G16" i="6"/>
  <c r="F5" i="6"/>
  <c r="F79" i="6" s="1"/>
  <c r="F83" i="6" s="1"/>
  <c r="B5" i="6"/>
  <c r="G5" i="6"/>
  <c r="D73" i="6"/>
  <c r="G73" i="6" s="1"/>
  <c r="J73" i="6" s="1"/>
  <c r="L73" i="6" s="1"/>
  <c r="D53" i="6"/>
  <c r="G53" i="6" s="1"/>
  <c r="J53" i="6" s="1"/>
  <c r="G50" i="6"/>
  <c r="J50" i="6" s="1"/>
  <c r="L50" i="6" s="1"/>
  <c r="D5" i="1"/>
  <c r="AB16" i="6" l="1"/>
  <c r="V16" i="6"/>
  <c r="N5" i="6"/>
  <c r="L53" i="6"/>
  <c r="B83" i="6"/>
  <c r="C79" i="6"/>
  <c r="C83" i="6" s="1"/>
  <c r="J62" i="6"/>
  <c r="L62" i="6" s="1"/>
  <c r="V25" i="6"/>
  <c r="AB36" i="6"/>
  <c r="V36" i="6"/>
  <c r="D42" i="6"/>
  <c r="B5" i="2"/>
  <c r="C5" i="2"/>
  <c r="G42" i="6" l="1"/>
  <c r="J42" i="6" s="1"/>
  <c r="L42" i="6" s="1"/>
  <c r="D79" i="6"/>
  <c r="D83" i="6" s="1"/>
  <c r="D53" i="1"/>
  <c r="D33" i="1"/>
  <c r="D13" i="1"/>
  <c r="B70" i="1"/>
  <c r="B53" i="1"/>
  <c r="B43" i="1"/>
  <c r="B33" i="1"/>
  <c r="B23" i="1"/>
  <c r="B13" i="1"/>
  <c r="B5" i="1"/>
  <c r="G12" i="1"/>
  <c r="C13" i="1"/>
  <c r="E13" i="1"/>
  <c r="F13" i="1"/>
  <c r="J79" i="6" l="1"/>
  <c r="L79" i="6" s="1"/>
  <c r="B4" i="1"/>
  <c r="G26" i="4"/>
  <c r="G25" i="4"/>
  <c r="G24" i="4"/>
  <c r="G23" i="4"/>
  <c r="F23" i="4"/>
  <c r="E23" i="4"/>
  <c r="D23" i="4"/>
  <c r="C23" i="4"/>
  <c r="C16" i="4" s="1"/>
  <c r="B23" i="4"/>
  <c r="G22" i="4"/>
  <c r="G21" i="4"/>
  <c r="G20" i="4"/>
  <c r="F19" i="4"/>
  <c r="E19" i="4"/>
  <c r="D19" i="4"/>
  <c r="G19" i="4" s="1"/>
  <c r="C19" i="4"/>
  <c r="B19" i="4"/>
  <c r="G18" i="4"/>
  <c r="G17" i="4"/>
  <c r="G16" i="4" s="1"/>
  <c r="F16" i="4"/>
  <c r="E16" i="4"/>
  <c r="D16" i="4"/>
  <c r="B16" i="4"/>
  <c r="G14" i="4"/>
  <c r="G13" i="4"/>
  <c r="G12" i="4"/>
  <c r="F11" i="4"/>
  <c r="E11" i="4"/>
  <c r="E4" i="4" s="1"/>
  <c r="E27" i="4" s="1"/>
  <c r="D11" i="4"/>
  <c r="C11" i="4"/>
  <c r="B11" i="4"/>
  <c r="G10" i="4"/>
  <c r="G9" i="4"/>
  <c r="G8" i="4"/>
  <c r="G7" i="4"/>
  <c r="F7" i="4"/>
  <c r="E7" i="4"/>
  <c r="D7" i="4"/>
  <c r="C7" i="4"/>
  <c r="B7" i="4"/>
  <c r="G6" i="4"/>
  <c r="G5" i="4"/>
  <c r="F4" i="4"/>
  <c r="F27" i="4" s="1"/>
  <c r="D4" i="4"/>
  <c r="D27" i="4" s="1"/>
  <c r="C4" i="4"/>
  <c r="B4" i="4"/>
  <c r="B27" i="4" s="1"/>
  <c r="G24" i="2"/>
  <c r="G23" i="2"/>
  <c r="G22" i="2"/>
  <c r="G21" i="2"/>
  <c r="G20" i="2"/>
  <c r="G19" i="2"/>
  <c r="G18" i="2"/>
  <c r="G16" i="2"/>
  <c r="F16" i="2"/>
  <c r="E16" i="2"/>
  <c r="D16" i="2"/>
  <c r="C16" i="2"/>
  <c r="C26" i="2" s="1"/>
  <c r="B16" i="2"/>
  <c r="G13" i="2"/>
  <c r="G12" i="2"/>
  <c r="G11" i="2"/>
  <c r="G10" i="2"/>
  <c r="G9" i="2"/>
  <c r="G8" i="2"/>
  <c r="G7" i="2"/>
  <c r="F5" i="2"/>
  <c r="F26" i="2" s="1"/>
  <c r="E5" i="2"/>
  <c r="E26" i="2" s="1"/>
  <c r="D5" i="2"/>
  <c r="B26" i="2"/>
  <c r="G152" i="1"/>
  <c r="G151" i="1"/>
  <c r="G150" i="1"/>
  <c r="G149" i="1"/>
  <c r="G148" i="1"/>
  <c r="G147" i="1"/>
  <c r="G146" i="1"/>
  <c r="F145" i="1"/>
  <c r="E145" i="1"/>
  <c r="D145" i="1"/>
  <c r="C145" i="1"/>
  <c r="B145" i="1"/>
  <c r="G144" i="1"/>
  <c r="G143" i="1"/>
  <c r="G142" i="1"/>
  <c r="F141" i="1"/>
  <c r="E141" i="1"/>
  <c r="D141" i="1"/>
  <c r="G141" i="1" s="1"/>
  <c r="C141" i="1"/>
  <c r="B141" i="1"/>
  <c r="G140" i="1"/>
  <c r="G139" i="1"/>
  <c r="G138" i="1"/>
  <c r="G137" i="1"/>
  <c r="G136" i="1"/>
  <c r="G135" i="1"/>
  <c r="G134" i="1"/>
  <c r="G133" i="1"/>
  <c r="F132" i="1"/>
  <c r="E132" i="1"/>
  <c r="D132" i="1"/>
  <c r="C132" i="1"/>
  <c r="B132" i="1"/>
  <c r="G131" i="1"/>
  <c r="G129" i="1"/>
  <c r="F128" i="1"/>
  <c r="E128" i="1"/>
  <c r="D128" i="1"/>
  <c r="C128" i="1"/>
  <c r="B128" i="1"/>
  <c r="G127" i="1"/>
  <c r="G126" i="1"/>
  <c r="G125" i="1"/>
  <c r="G124" i="1"/>
  <c r="G123" i="1"/>
  <c r="G122" i="1"/>
  <c r="G121" i="1"/>
  <c r="G120" i="1"/>
  <c r="G119" i="1"/>
  <c r="F118" i="1"/>
  <c r="E118" i="1"/>
  <c r="D118" i="1"/>
  <c r="C118" i="1"/>
  <c r="B118" i="1"/>
  <c r="G117" i="1"/>
  <c r="G116" i="1"/>
  <c r="G115" i="1"/>
  <c r="G114" i="1"/>
  <c r="G113" i="1"/>
  <c r="G112" i="1"/>
  <c r="G111" i="1"/>
  <c r="G110" i="1"/>
  <c r="G109" i="1"/>
  <c r="F108" i="1"/>
  <c r="E108" i="1"/>
  <c r="D108" i="1"/>
  <c r="C108" i="1"/>
  <c r="B108" i="1"/>
  <c r="G107" i="1"/>
  <c r="G106" i="1"/>
  <c r="G105" i="1"/>
  <c r="G104" i="1"/>
  <c r="G103" i="1"/>
  <c r="G102" i="1"/>
  <c r="G101" i="1"/>
  <c r="G100" i="1"/>
  <c r="G99" i="1"/>
  <c r="F98" i="1"/>
  <c r="E98" i="1"/>
  <c r="D98" i="1"/>
  <c r="C98" i="1"/>
  <c r="B98" i="1"/>
  <c r="G97" i="1"/>
  <c r="G96" i="1"/>
  <c r="G95" i="1"/>
  <c r="G94" i="1"/>
  <c r="G93" i="1"/>
  <c r="G92" i="1"/>
  <c r="G91" i="1"/>
  <c r="G90" i="1"/>
  <c r="G89" i="1"/>
  <c r="F88" i="1"/>
  <c r="E88" i="1"/>
  <c r="D88" i="1"/>
  <c r="C88" i="1"/>
  <c r="B88" i="1"/>
  <c r="G87" i="1"/>
  <c r="G86" i="1"/>
  <c r="G85" i="1"/>
  <c r="G84" i="1"/>
  <c r="G83" i="1"/>
  <c r="G82" i="1"/>
  <c r="G81" i="1"/>
  <c r="F80" i="1"/>
  <c r="E80" i="1"/>
  <c r="D80" i="1"/>
  <c r="C80" i="1"/>
  <c r="B80" i="1"/>
  <c r="G77" i="1"/>
  <c r="G76" i="1"/>
  <c r="G75" i="1"/>
  <c r="G74" i="1"/>
  <c r="G73" i="1"/>
  <c r="G72" i="1"/>
  <c r="G71" i="1"/>
  <c r="F70" i="1"/>
  <c r="E70" i="1"/>
  <c r="D70" i="1"/>
  <c r="C70" i="1"/>
  <c r="G69" i="1"/>
  <c r="G68" i="1"/>
  <c r="G67" i="1"/>
  <c r="F66" i="1"/>
  <c r="E66" i="1"/>
  <c r="D66" i="1"/>
  <c r="G66" i="1" s="1"/>
  <c r="C66" i="1"/>
  <c r="B66" i="1"/>
  <c r="G65" i="1"/>
  <c r="G64" i="1"/>
  <c r="G63" i="1"/>
  <c r="G62" i="1"/>
  <c r="G61" i="1"/>
  <c r="G60" i="1"/>
  <c r="G59" i="1"/>
  <c r="G58" i="1"/>
  <c r="F57" i="1"/>
  <c r="E57" i="1"/>
  <c r="D57" i="1"/>
  <c r="G57" i="1" s="1"/>
  <c r="C57" i="1"/>
  <c r="B57" i="1"/>
  <c r="G56" i="1"/>
  <c r="G54" i="1"/>
  <c r="G53" i="1" s="1"/>
  <c r="G4" i="1" s="1"/>
  <c r="G154" i="1" s="1"/>
  <c r="F53" i="1"/>
  <c r="E53" i="1"/>
  <c r="C53" i="1"/>
  <c r="G52" i="1"/>
  <c r="G51" i="1"/>
  <c r="G50" i="1"/>
  <c r="G49" i="1"/>
  <c r="G48" i="1"/>
  <c r="G47" i="1"/>
  <c r="G46" i="1"/>
  <c r="G45" i="1"/>
  <c r="G44" i="1"/>
  <c r="F43" i="1"/>
  <c r="E43" i="1"/>
  <c r="D43" i="1"/>
  <c r="C43" i="1"/>
  <c r="G42" i="1"/>
  <c r="G41" i="1"/>
  <c r="G40" i="1"/>
  <c r="G39" i="1"/>
  <c r="G38" i="1"/>
  <c r="G37" i="1"/>
  <c r="G36" i="1"/>
  <c r="G35" i="1"/>
  <c r="G34" i="1"/>
  <c r="F33" i="1"/>
  <c r="E33" i="1"/>
  <c r="G33" i="1" s="1"/>
  <c r="C33" i="1"/>
  <c r="G32" i="1"/>
  <c r="G31" i="1"/>
  <c r="G30" i="1"/>
  <c r="G29" i="1"/>
  <c r="G28" i="1"/>
  <c r="G27" i="1"/>
  <c r="G26" i="1"/>
  <c r="G25" i="1"/>
  <c r="G24" i="1"/>
  <c r="F23" i="1"/>
  <c r="E23" i="1"/>
  <c r="D23" i="1"/>
  <c r="G23" i="1" s="1"/>
  <c r="C23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F5" i="1"/>
  <c r="E5" i="1"/>
  <c r="C5" i="1"/>
  <c r="C4" i="1" s="1"/>
  <c r="G83" i="6" l="1"/>
  <c r="G118" i="1"/>
  <c r="G145" i="1"/>
  <c r="D4" i="1"/>
  <c r="G132" i="1"/>
  <c r="G98" i="1"/>
  <c r="G88" i="1"/>
  <c r="G108" i="1"/>
  <c r="B79" i="1"/>
  <c r="B154" i="1" s="1"/>
  <c r="G128" i="1"/>
  <c r="F79" i="1"/>
  <c r="C79" i="1"/>
  <c r="D79" i="1"/>
  <c r="G80" i="1"/>
  <c r="E79" i="1"/>
  <c r="G70" i="1"/>
  <c r="G43" i="1"/>
  <c r="G13" i="1"/>
  <c r="F4" i="1"/>
  <c r="F154" i="1" s="1"/>
  <c r="G5" i="1"/>
  <c r="E4" i="1"/>
  <c r="D26" i="2"/>
  <c r="G26" i="2"/>
  <c r="C27" i="4"/>
  <c r="G11" i="4"/>
  <c r="G4" i="4" s="1"/>
  <c r="G27" i="4" s="1"/>
  <c r="G79" i="1" l="1"/>
  <c r="D154" i="1"/>
  <c r="C154" i="1"/>
  <c r="E154" i="1"/>
</calcChain>
</file>

<file path=xl/sharedStrings.xml><?xml version="1.0" encoding="utf-8"?>
<sst xmlns="http://schemas.openxmlformats.org/spreadsheetml/2006/main" count="297" uniqueCount="153">
  <si>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</si>
  <si>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</si>
  <si>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</si>
  <si>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</si>
  <si>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</si>
  <si>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</si>
  <si>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</si>
  <si>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</si>
  <si>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</si>
  <si>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</si>
  <si>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</si>
  <si>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</si>
  <si>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</si>
  <si>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</si>
  <si>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</si>
  <si>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</si>
  <si>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</si>
  <si>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</si>
  <si>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</si>
  <si>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</si>
  <si>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</si>
  <si>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</si>
  <si>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</si>
  <si>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</si>
  <si>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</si>
  <si>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</si>
  <si>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</si>
  <si>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</si>
  <si>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</si>
  <si>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</si>
  <si>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</si>
  <si>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</si>
  <si>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</si>
  <si>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</si>
  <si>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</si>
  <si>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</si>
  <si>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</si>
  <si>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</si>
  <si>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</si>
  <si>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</si>
  <si>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</si>
  <si>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</si>
  <si>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</si>
  <si>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</si>
  <si>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</si>
  <si>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</si>
  <si>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</si>
  <si>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</si>
  <si>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</si>
  <si>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</si>
  <si>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</si>
  <si>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</si>
  <si>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</si>
  <si>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</si>
  <si>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</si>
  <si>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</si>
  <si>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</si>
  <si>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</si>
  <si>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</si>
  <si>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</si>
  <si>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</si>
  <si>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</si>
  <si>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</si>
  <si>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</si>
  <si>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</si>
  <si>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</si>
  <si>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</si>
  <si>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</si>
  <si>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</si>
  <si>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</si>
  <si>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</si>
  <si>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</si>
  <si>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</si>
  <si>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</si>
  <si>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</si>
  <si>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</si>
  <si>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</si>
  <si>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</si>
  <si>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</si>
  <si>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</si>
  <si>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</si>
  <si>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</si>
  <si>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</si>
  <si>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</si>
  <si>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</si>
  <si>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</si>
  <si>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</si>
  <si>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</si>
  <si>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</si>
  <si>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</si>
  <si>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</si>
  <si>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</si>
  <si>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</si>
  <si>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</si>
  <si>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</si>
  <si>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</si>
  <si>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</si>
  <si>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</si>
  <si>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</si>
  <si>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</si>
  <si>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</si>
  <si>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</si>
  <si>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</si>
  <si>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</si>
  <si>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</si>
  <si>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</si>
  <si>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</si>
  <si>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</si>
  <si>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</si>
  <si>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</si>
  <si>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</si>
  <si>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</si>
  <si>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</si>
  <si>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</si>
  <si>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</si>
  <si>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</si>
  <si>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</si>
  <si>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</si>
  <si>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</si>
  <si>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</si>
  <si>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</si>
  <si>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</si>
  <si>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</si>
  <si>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</si>
  <si>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</si>
  <si>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</si>
  <si>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</si>
  <si>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</si>
  <si>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</si>
  <si>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</si>
  <si>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</si>
  <si>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</si>
  <si>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</si>
  <si>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</si>
  <si>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</si>
  <si>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</si>
  <si>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</si>
  <si>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</si>
  <si>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</si>
  <si>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</si>
  <si>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</si>
  <si>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</si>
  <si>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</si>
  <si>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</si>
  <si>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</si>
  <si>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</si>
  <si>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</si>
  <si>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</si>
  <si>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</si>
  <si>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Estado Analítico del Ejercicio del Presupuesto de Egresos Detallado - LDF
Clasificación por Objeto del Gasto (Capítulo y Concepto)
Del 1 de enero al 31  de diciembre de 2016N (b)
(PESOS)</t>
  </si>
  <si>
    <t>MUNICIPIO DE VALE DE SANTIAGO, GTO. (a)
Estado Analítico del Ejercicio del Presupuesto de Egresos Detallado - LDF
Clasificación Administrativa
Del 1 de enero al 31 de diciembre de 2016N (b)
(PESOS)</t>
  </si>
  <si>
    <t>MUNICIPIO DE VALLE DE SANTIAGO, GTO. (a)
Estado Analítico del Ejercicio del Presupuesto de Egresos Detallado - LDF
Clasificación Funcional (Finalidad y Función)
Del 1 de enero Al 31 de diciembre  de 2016N (b)
(PESOS)</t>
  </si>
  <si>
    <t>MUNICIPIO DE VALLE DE SANTIAGO, GTO. (a)
Estado Analítico del Ejercicio del Presupuesto de Egresos Detallado - LDF
Clasificación de Servicios Personales por Categoría
Del 1 de enero al 31  de DICIEMBRE  de 2016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</si>
</sst>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\-#,##0.00;&quot; &quot;"/>
    <numFmt numFmtId="165" formatCode="#,##0;\-#,##0;&quot; &quot;"/>
    <numFmt numFmtId="166" formatCode="\-#,##0.00;#,##0.00;&quot; &quot;"/>
    <numFmt numFmtId="167" formatCode="#,##0.00_ ;\-#,##0.00\ "/>
    <numFmt numFmtId="168" formatCode="#,##0.0_ ;\-#,##0.0\ "/>
  </numFmts>
  <fonts count="11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9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indent="1"/>
    </xf>
    <xf numFmtId="4" fontId="3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4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2"/>
    </xf>
    <xf numFmtId="4" fontId="4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indent="1"/>
    </xf>
    <xf numFmtId="4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2"/>
    </xf>
    <xf numFmtId="4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164" fontId="9" fillId="0" borderId="7" xfId="0" applyNumberFormat="1" applyFont="1" applyFill="1" applyBorder="1" applyProtection="1">
      <protection locked="0"/>
    </xf>
    <xf numFmtId="165" fontId="9" fillId="0" borderId="7" xfId="0" applyNumberFormat="1" applyFont="1" applyFill="1" applyBorder="1" applyProtection="1">
      <protection locked="0"/>
    </xf>
    <xf numFmtId="164" fontId="6" fillId="0" borderId="0" xfId="0" applyNumberFormat="1" applyFont="1" applyFill="1" applyBorder="1" applyProtection="1">
      <protection locked="0"/>
    </xf>
    <xf numFmtId="166" fontId="6" fillId="0" borderId="4" xfId="2" applyNumberFormat="1" applyFont="1" applyFill="1" applyBorder="1" applyProtection="1">
      <protection locked="0"/>
    </xf>
    <xf numFmtId="4" fontId="6" fillId="0" borderId="0" xfId="0" applyNumberFormat="1" applyFont="1"/>
    <xf numFmtId="0" fontId="6" fillId="0" borderId="0" xfId="0" applyNumberFormat="1" applyFont="1"/>
    <xf numFmtId="164" fontId="6" fillId="0" borderId="7" xfId="0" applyNumberFormat="1" applyFont="1" applyFill="1" applyBorder="1" applyProtection="1">
      <protection locked="0"/>
    </xf>
    <xf numFmtId="165" fontId="6" fillId="0" borderId="7" xfId="0" applyNumberFormat="1" applyFont="1" applyFill="1" applyBorder="1" applyProtection="1">
      <protection locked="0"/>
    </xf>
    <xf numFmtId="167" fontId="2" fillId="0" borderId="0" xfId="0" applyNumberFormat="1" applyFont="1"/>
    <xf numFmtId="168" fontId="2" fillId="0" borderId="0" xfId="0" applyNumberFormat="1" applyFont="1"/>
    <xf numFmtId="4" fontId="3" fillId="0" borderId="7" xfId="0" applyNumberFormat="1" applyFont="1" applyFill="1" applyBorder="1" applyAlignment="1">
      <alignment vertical="center"/>
    </xf>
    <xf numFmtId="165" fontId="10" fillId="0" borderId="7" xfId="0" applyNumberFormat="1" applyFont="1" applyFill="1" applyBorder="1"/>
    <xf numFmtId="0" fontId="7" fillId="2" borderId="5" xfId="0" applyFont="1" applyFill="1" applyBorder="1" applyAlignment="1">
      <alignment horizontal="center" vertical="center" wrapText="1"/>
    </xf>
    <xf numFmtId="4" fontId="6" fillId="0" borderId="8" xfId="0" applyNumberFormat="1" applyFont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5" fillId="0" borderId="8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167" fontId="6" fillId="0" borderId="7" xfId="0" applyNumberFormat="1" applyFont="1" applyBorder="1"/>
    <xf numFmtId="167" fontId="6" fillId="0" borderId="0" xfId="0" applyNumberFormat="1" applyFont="1"/>
    <xf numFmtId="165" fontId="6" fillId="0" borderId="8" xfId="0" applyNumberFormat="1" applyFont="1" applyFill="1" applyBorder="1" applyProtection="1">
      <protection locked="0"/>
    </xf>
    <xf numFmtId="165" fontId="6" fillId="0" borderId="9" xfId="0" applyNumberFormat="1" applyFont="1" applyFill="1" applyBorder="1" applyProtection="1">
      <protection locked="0"/>
    </xf>
    <xf numFmtId="4" fontId="5" fillId="3" borderId="7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43"/>
  </cols>
  <sheetData>
    <row r="1" spans="1:2">
      <c r="A1" s="42"/>
      <c r="B1" s="42"/>
    </row>
    <row r="2020" spans="1:1">
      <c r="A2020" s="44" t="s">
        <v>148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abSelected="1" workbookViewId="0">
      <selection activeCell="L14" sqref="L14"/>
    </sheetView>
  </sheetViews>
  <sheetFormatPr baseColWidth="10" defaultRowHeight="12.75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>
      <c r="A1" s="69" t="s">
        <v>149</v>
      </c>
      <c r="B1" s="70"/>
      <c r="C1" s="70"/>
      <c r="D1" s="70"/>
      <c r="E1" s="70"/>
      <c r="F1" s="70"/>
      <c r="G1" s="71"/>
    </row>
    <row r="2" spans="1:7">
      <c r="A2" s="2"/>
      <c r="B2" s="72" t="s">
        <v>0</v>
      </c>
      <c r="C2" s="72"/>
      <c r="D2" s="72"/>
      <c r="E2" s="72"/>
      <c r="F2" s="72"/>
      <c r="G2" s="2"/>
    </row>
    <row r="3" spans="1:7" ht="22.5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>
      <c r="A4" s="6" t="s">
        <v>8</v>
      </c>
      <c r="B4" s="7">
        <f>B5+B13+B23+B33+B43+B53+B70</f>
        <v>169917450.00000003</v>
      </c>
      <c r="C4" s="7">
        <f t="shared" ref="C4:D4" si="0">C5+C13+C23+C33+C43+C53+C70</f>
        <v>4250309.790000001</v>
      </c>
      <c r="D4" s="7">
        <f t="shared" si="0"/>
        <v>174167759.78999999</v>
      </c>
      <c r="E4" s="7">
        <f t="shared" ref="E4:G4" si="1">E5+E13+E23+E33+E43+E53+E70</f>
        <v>163205132.57000002</v>
      </c>
      <c r="F4" s="7">
        <f t="shared" si="1"/>
        <v>161007651.20000002</v>
      </c>
      <c r="G4" s="7">
        <f>G5+G13+G23+G33+G43+G53+G70</f>
        <v>10962627.219999997</v>
      </c>
    </row>
    <row r="5" spans="1:7">
      <c r="A5" s="8" t="s">
        <v>9</v>
      </c>
      <c r="B5" s="55">
        <f t="shared" ref="B5:G5" si="2">SUM(B6:B12)</f>
        <v>89849943.290000007</v>
      </c>
      <c r="C5" s="55">
        <f t="shared" si="2"/>
        <v>2756838.42</v>
      </c>
      <c r="D5" s="55">
        <f t="shared" si="2"/>
        <v>92606781.710000008</v>
      </c>
      <c r="E5" s="55">
        <f t="shared" si="2"/>
        <v>89841358.210000023</v>
      </c>
      <c r="F5" s="55">
        <f t="shared" si="2"/>
        <v>89545994.700000018</v>
      </c>
      <c r="G5" s="9">
        <f t="shared" si="2"/>
        <v>2765423.4999999925</v>
      </c>
    </row>
    <row r="6" spans="1:7">
      <c r="A6" s="10" t="s">
        <v>10</v>
      </c>
      <c r="B6" s="56">
        <v>51784565</v>
      </c>
      <c r="C6" s="56">
        <v>-7094</v>
      </c>
      <c r="D6" s="56">
        <v>51777471</v>
      </c>
      <c r="E6" s="56">
        <v>51374526.170000009</v>
      </c>
      <c r="F6" s="56">
        <v>51374526.170000009</v>
      </c>
      <c r="G6" s="11">
        <f>D6-E6</f>
        <v>402944.82999999076</v>
      </c>
    </row>
    <row r="7" spans="1:7">
      <c r="A7" s="10" t="s">
        <v>11</v>
      </c>
      <c r="B7" s="45">
        <v>922600</v>
      </c>
      <c r="C7" s="45">
        <v>1950740.1199999999</v>
      </c>
      <c r="D7" s="45">
        <v>2873340.12</v>
      </c>
      <c r="E7" s="45">
        <v>2770287.31</v>
      </c>
      <c r="F7" s="45">
        <v>2770287.31</v>
      </c>
      <c r="G7" s="11">
        <f t="shared" ref="G7:G69" si="3">D7-E7</f>
        <v>103052.81000000006</v>
      </c>
    </row>
    <row r="8" spans="1:7">
      <c r="A8" s="10" t="s">
        <v>12</v>
      </c>
      <c r="B8" s="45">
        <v>13978407</v>
      </c>
      <c r="C8" s="45">
        <v>-380102.49</v>
      </c>
      <c r="D8" s="45">
        <v>13598304.51</v>
      </c>
      <c r="E8" s="45">
        <v>13298282.379999997</v>
      </c>
      <c r="F8" s="45">
        <v>13298282.379999997</v>
      </c>
      <c r="G8" s="11">
        <f t="shared" si="3"/>
        <v>300022.13000000268</v>
      </c>
    </row>
    <row r="9" spans="1:7">
      <c r="A9" s="10" t="s">
        <v>13</v>
      </c>
      <c r="B9" s="45">
        <v>5288069.29</v>
      </c>
      <c r="C9" s="46">
        <v>0</v>
      </c>
      <c r="D9" s="45">
        <v>5288069.29</v>
      </c>
      <c r="E9" s="45">
        <v>3817791.18</v>
      </c>
      <c r="F9" s="45">
        <v>3522427.67</v>
      </c>
      <c r="G9" s="11">
        <f t="shared" si="3"/>
        <v>1470278.1099999999</v>
      </c>
    </row>
    <row r="10" spans="1:7">
      <c r="A10" s="10" t="s">
        <v>14</v>
      </c>
      <c r="B10" s="45">
        <v>11304622</v>
      </c>
      <c r="C10" s="45">
        <v>1193294.79</v>
      </c>
      <c r="D10" s="45">
        <v>12497916.789999999</v>
      </c>
      <c r="E10" s="45">
        <v>12065593.469999999</v>
      </c>
      <c r="F10" s="45">
        <v>12065593.469999999</v>
      </c>
      <c r="G10" s="11">
        <f t="shared" si="3"/>
        <v>432323.3200000003</v>
      </c>
    </row>
    <row r="11" spans="1:7">
      <c r="A11" s="10" t="s">
        <v>15</v>
      </c>
      <c r="B11" s="46">
        <v>0</v>
      </c>
      <c r="C11" s="46">
        <v>0</v>
      </c>
      <c r="D11" s="46">
        <v>0</v>
      </c>
      <c r="E11" s="45">
        <v>0</v>
      </c>
      <c r="F11" s="46">
        <v>0</v>
      </c>
      <c r="G11" s="11">
        <f t="shared" si="3"/>
        <v>0</v>
      </c>
    </row>
    <row r="12" spans="1:7">
      <c r="A12" s="10" t="s">
        <v>16</v>
      </c>
      <c r="B12" s="45">
        <v>6571680</v>
      </c>
      <c r="C12" s="46">
        <v>0</v>
      </c>
      <c r="D12" s="45">
        <v>6571680</v>
      </c>
      <c r="E12" s="45">
        <v>6514877.7000000011</v>
      </c>
      <c r="F12" s="45">
        <v>6514877.7000000011</v>
      </c>
      <c r="G12" s="11">
        <f t="shared" si="3"/>
        <v>56802.299999998882</v>
      </c>
    </row>
    <row r="13" spans="1:7">
      <c r="A13" s="8" t="s">
        <v>17</v>
      </c>
      <c r="B13" s="9">
        <f>SUM(B14:B22)</f>
        <v>11160158.459999999</v>
      </c>
      <c r="C13" s="9">
        <f t="shared" ref="C13:G13" si="4">SUM(C14:C22)</f>
        <v>-608649.17000000016</v>
      </c>
      <c r="D13" s="9">
        <f>SUM(D14:D22)</f>
        <v>10551509.290000001</v>
      </c>
      <c r="E13" s="9">
        <f t="shared" si="4"/>
        <v>9025530.0800000001</v>
      </c>
      <c r="F13" s="9">
        <f t="shared" si="4"/>
        <v>8843582.040000001</v>
      </c>
      <c r="G13" s="9">
        <f t="shared" si="4"/>
        <v>1525979.2100000004</v>
      </c>
    </row>
    <row r="14" spans="1:7">
      <c r="A14" s="10" t="s">
        <v>18</v>
      </c>
      <c r="B14" s="45">
        <v>2785281</v>
      </c>
      <c r="C14" s="45">
        <v>-343473.64000000013</v>
      </c>
      <c r="D14" s="45">
        <v>2441807.3600000003</v>
      </c>
      <c r="E14" s="45">
        <v>1936718.3599999999</v>
      </c>
      <c r="F14" s="45">
        <v>1936338.3599999999</v>
      </c>
      <c r="G14" s="11">
        <f t="shared" si="3"/>
        <v>505089.00000000047</v>
      </c>
    </row>
    <row r="15" spans="1:7">
      <c r="A15" s="10" t="s">
        <v>19</v>
      </c>
      <c r="B15" s="45">
        <v>1179436.47</v>
      </c>
      <c r="C15" s="45">
        <v>-509864.11000000004</v>
      </c>
      <c r="D15" s="45">
        <v>669572.36</v>
      </c>
      <c r="E15" s="45">
        <v>500970.18</v>
      </c>
      <c r="F15" s="45">
        <v>494937.19000000006</v>
      </c>
      <c r="G15" s="11">
        <f t="shared" si="3"/>
        <v>168602.18</v>
      </c>
    </row>
    <row r="16" spans="1:7">
      <c r="A16" s="10" t="s">
        <v>20</v>
      </c>
      <c r="B16" s="45">
        <v>900</v>
      </c>
      <c r="C16" s="45">
        <v>-900</v>
      </c>
      <c r="D16" s="45">
        <v>0</v>
      </c>
      <c r="E16" s="45">
        <v>0</v>
      </c>
      <c r="F16" s="46">
        <v>0</v>
      </c>
      <c r="G16" s="11">
        <f t="shared" si="3"/>
        <v>0</v>
      </c>
    </row>
    <row r="17" spans="1:7">
      <c r="A17" s="10" t="s">
        <v>21</v>
      </c>
      <c r="B17" s="45">
        <v>2171718</v>
      </c>
      <c r="C17" s="45">
        <v>555871.77</v>
      </c>
      <c r="D17" s="45">
        <v>2727589.7699999996</v>
      </c>
      <c r="E17" s="45">
        <v>2492595.1199999996</v>
      </c>
      <c r="F17" s="45">
        <v>2377368.59</v>
      </c>
      <c r="G17" s="11">
        <f t="shared" si="3"/>
        <v>234994.64999999991</v>
      </c>
    </row>
    <row r="18" spans="1:7">
      <c r="A18" s="10" t="s">
        <v>22</v>
      </c>
      <c r="B18" s="45">
        <v>566974</v>
      </c>
      <c r="C18" s="45">
        <v>-110927.06999999999</v>
      </c>
      <c r="D18" s="45">
        <v>456046.93000000011</v>
      </c>
      <c r="E18" s="45">
        <v>390983.67000000004</v>
      </c>
      <c r="F18" s="45">
        <v>389837.67000000004</v>
      </c>
      <c r="G18" s="11">
        <f t="shared" si="3"/>
        <v>65063.260000000068</v>
      </c>
    </row>
    <row r="19" spans="1:7">
      <c r="A19" s="10" t="s">
        <v>23</v>
      </c>
      <c r="B19" s="45">
        <v>2276700</v>
      </c>
      <c r="C19" s="45">
        <v>-329999.90000000002</v>
      </c>
      <c r="D19" s="45">
        <v>1946700.1</v>
      </c>
      <c r="E19" s="45">
        <v>1914284.63</v>
      </c>
      <c r="F19" s="45">
        <v>1855476.1099999999</v>
      </c>
      <c r="G19" s="11">
        <f t="shared" si="3"/>
        <v>32415.470000000205</v>
      </c>
    </row>
    <row r="20" spans="1:7">
      <c r="A20" s="10" t="s">
        <v>24</v>
      </c>
      <c r="B20" s="45">
        <v>1401858</v>
      </c>
      <c r="C20" s="45">
        <v>-192134.52999999997</v>
      </c>
      <c r="D20" s="45">
        <v>1209723.47</v>
      </c>
      <c r="E20" s="45">
        <v>806196.73</v>
      </c>
      <c r="F20" s="45">
        <v>805842.73</v>
      </c>
      <c r="G20" s="11">
        <f t="shared" si="3"/>
        <v>403526.74</v>
      </c>
    </row>
    <row r="21" spans="1:7">
      <c r="A21" s="10" t="s">
        <v>25</v>
      </c>
      <c r="B21" s="45">
        <v>10000</v>
      </c>
      <c r="C21" s="45">
        <v>-10000</v>
      </c>
      <c r="D21" s="45">
        <v>0</v>
      </c>
      <c r="E21" s="45">
        <v>0</v>
      </c>
      <c r="F21" s="45">
        <v>0</v>
      </c>
      <c r="G21" s="11">
        <f t="shared" si="3"/>
        <v>0</v>
      </c>
    </row>
    <row r="22" spans="1:7">
      <c r="A22" s="10" t="s">
        <v>26</v>
      </c>
      <c r="B22" s="45">
        <v>767290.99</v>
      </c>
      <c r="C22" s="45">
        <v>332778.31000000006</v>
      </c>
      <c r="D22" s="45">
        <v>1100069.3</v>
      </c>
      <c r="E22" s="45">
        <v>983781.39000000013</v>
      </c>
      <c r="F22" s="45">
        <v>983781.39000000013</v>
      </c>
      <c r="G22" s="11">
        <f t="shared" si="3"/>
        <v>116287.90999999992</v>
      </c>
    </row>
    <row r="23" spans="1:7">
      <c r="A23" s="8" t="s">
        <v>27</v>
      </c>
      <c r="B23" s="9">
        <f>SUM(B24:B32)</f>
        <v>35076881.540000007</v>
      </c>
      <c r="C23" s="9">
        <f t="shared" ref="C23:F23" si="5">SUM(C24:C32)</f>
        <v>-7981280.4899999984</v>
      </c>
      <c r="D23" s="9">
        <f t="shared" si="5"/>
        <v>27095601.050000001</v>
      </c>
      <c r="E23" s="9">
        <f t="shared" si="5"/>
        <v>22972951.539999999</v>
      </c>
      <c r="F23" s="9">
        <f t="shared" si="5"/>
        <v>21344271.779999997</v>
      </c>
      <c r="G23" s="9">
        <f t="shared" si="3"/>
        <v>4122649.5100000016</v>
      </c>
    </row>
    <row r="24" spans="1:7">
      <c r="A24" s="10" t="s">
        <v>28</v>
      </c>
      <c r="B24" s="45">
        <v>24272910</v>
      </c>
      <c r="C24" s="45">
        <v>-14875955.069999998</v>
      </c>
      <c r="D24" s="45">
        <v>9396954.9299999997</v>
      </c>
      <c r="E24" s="45">
        <v>8961506.4600000009</v>
      </c>
      <c r="F24" s="45">
        <v>8910902.0899999999</v>
      </c>
      <c r="G24" s="11">
        <f t="shared" si="3"/>
        <v>435448.46999999881</v>
      </c>
    </row>
    <row r="25" spans="1:7">
      <c r="A25" s="10" t="s">
        <v>29</v>
      </c>
      <c r="B25" s="45">
        <v>488770</v>
      </c>
      <c r="C25" s="45">
        <v>-203683.76</v>
      </c>
      <c r="D25" s="45">
        <v>285086.24</v>
      </c>
      <c r="E25" s="45">
        <v>226002.92</v>
      </c>
      <c r="F25" s="45">
        <v>226002.92</v>
      </c>
      <c r="G25" s="11">
        <f t="shared" si="3"/>
        <v>59083.319999999978</v>
      </c>
    </row>
    <row r="26" spans="1:7">
      <c r="A26" s="10" t="s">
        <v>30</v>
      </c>
      <c r="B26" s="45">
        <v>3131125</v>
      </c>
      <c r="C26" s="45">
        <v>-211040.63</v>
      </c>
      <c r="D26" s="45">
        <v>2920084.3700000006</v>
      </c>
      <c r="E26" s="45">
        <v>2499679.5200000005</v>
      </c>
      <c r="F26" s="45">
        <v>2495678.4200000009</v>
      </c>
      <c r="G26" s="11">
        <f t="shared" si="3"/>
        <v>420404.85000000009</v>
      </c>
    </row>
    <row r="27" spans="1:7">
      <c r="A27" s="10" t="s">
        <v>31</v>
      </c>
      <c r="B27" s="45">
        <v>341362</v>
      </c>
      <c r="C27" s="45">
        <v>-216207.53000000003</v>
      </c>
      <c r="D27" s="45">
        <v>125154.47</v>
      </c>
      <c r="E27" s="45">
        <v>93939.68</v>
      </c>
      <c r="F27" s="45">
        <v>93939.68</v>
      </c>
      <c r="G27" s="11">
        <f t="shared" si="3"/>
        <v>31214.790000000008</v>
      </c>
    </row>
    <row r="28" spans="1:7">
      <c r="A28" s="10" t="s">
        <v>32</v>
      </c>
      <c r="B28" s="45">
        <v>647407.01</v>
      </c>
      <c r="C28" s="45">
        <v>-232592.12000000002</v>
      </c>
      <c r="D28" s="45">
        <v>414814.89</v>
      </c>
      <c r="E28" s="45">
        <v>252554.43</v>
      </c>
      <c r="F28" s="45">
        <v>252554.43</v>
      </c>
      <c r="G28" s="11">
        <f t="shared" si="3"/>
        <v>162260.46000000002</v>
      </c>
    </row>
    <row r="29" spans="1:7">
      <c r="A29" s="10" t="s">
        <v>33</v>
      </c>
      <c r="B29" s="45">
        <v>1536274</v>
      </c>
      <c r="C29" s="45">
        <v>-7985.7299999999959</v>
      </c>
      <c r="D29" s="45">
        <v>1528288.27</v>
      </c>
      <c r="E29" s="45">
        <v>1477992.88</v>
      </c>
      <c r="F29" s="45">
        <v>1477992.88</v>
      </c>
      <c r="G29" s="11">
        <f t="shared" si="3"/>
        <v>50295.39000000013</v>
      </c>
    </row>
    <row r="30" spans="1:7">
      <c r="A30" s="10" t="s">
        <v>34</v>
      </c>
      <c r="B30" s="45">
        <v>220576.53</v>
      </c>
      <c r="C30" s="45">
        <v>44695.74</v>
      </c>
      <c r="D30" s="45">
        <v>265272.27</v>
      </c>
      <c r="E30" s="45">
        <v>159368.76999999999</v>
      </c>
      <c r="F30" s="45">
        <v>159368.76999999999</v>
      </c>
      <c r="G30" s="11">
        <f t="shared" si="3"/>
        <v>105903.50000000003</v>
      </c>
    </row>
    <row r="31" spans="1:7">
      <c r="A31" s="10" t="s">
        <v>35</v>
      </c>
      <c r="B31" s="45">
        <v>713269</v>
      </c>
      <c r="C31" s="45">
        <v>661557.6</v>
      </c>
      <c r="D31" s="45">
        <v>1374826.6</v>
      </c>
      <c r="E31" s="45">
        <v>1013254.86</v>
      </c>
      <c r="F31" s="45">
        <v>1005774.86</v>
      </c>
      <c r="G31" s="11">
        <f t="shared" si="3"/>
        <v>361571.74000000011</v>
      </c>
    </row>
    <row r="32" spans="1:7">
      <c r="A32" s="10" t="s">
        <v>36</v>
      </c>
      <c r="B32" s="45">
        <v>3725188</v>
      </c>
      <c r="C32" s="45">
        <v>7059931.0099999998</v>
      </c>
      <c r="D32" s="45">
        <v>10785119.01</v>
      </c>
      <c r="E32" s="45">
        <v>8288652.0199999996</v>
      </c>
      <c r="F32" s="45">
        <v>6722057.7299999995</v>
      </c>
      <c r="G32" s="11">
        <f t="shared" si="3"/>
        <v>2496466.9900000002</v>
      </c>
    </row>
    <row r="33" spans="1:7">
      <c r="A33" s="8" t="s">
        <v>37</v>
      </c>
      <c r="B33" s="9">
        <f>SUM(B34:B42)</f>
        <v>24267500.710000001</v>
      </c>
      <c r="C33" s="9">
        <f t="shared" ref="C33:F33" si="6">SUM(C34:C42)</f>
        <v>510227.17000000004</v>
      </c>
      <c r="D33" s="9">
        <f>SUM(D34:D42)</f>
        <v>24777727.880000003</v>
      </c>
      <c r="E33" s="9">
        <f t="shared" si="6"/>
        <v>24171673.960000001</v>
      </c>
      <c r="F33" s="9">
        <f t="shared" si="6"/>
        <v>24086691.220000003</v>
      </c>
      <c r="G33" s="9">
        <f t="shared" si="3"/>
        <v>606053.92000000179</v>
      </c>
    </row>
    <row r="34" spans="1:7">
      <c r="A34" s="10" t="s">
        <v>38</v>
      </c>
      <c r="B34" s="46">
        <v>0</v>
      </c>
      <c r="C34" s="46">
        <v>0</v>
      </c>
      <c r="D34" s="46">
        <v>0</v>
      </c>
      <c r="E34" s="45">
        <v>0</v>
      </c>
      <c r="F34" s="46">
        <v>0</v>
      </c>
      <c r="G34" s="11">
        <f t="shared" si="3"/>
        <v>0</v>
      </c>
    </row>
    <row r="35" spans="1:7">
      <c r="A35" s="10" t="s">
        <v>39</v>
      </c>
      <c r="B35" s="45">
        <v>9970167.9600000009</v>
      </c>
      <c r="C35" s="45">
        <v>0</v>
      </c>
      <c r="D35" s="45">
        <v>9970167.9600000009</v>
      </c>
      <c r="E35" s="45">
        <v>9970167.9600000009</v>
      </c>
      <c r="F35" s="45">
        <v>9970167.9600000009</v>
      </c>
      <c r="G35" s="11">
        <f t="shared" si="3"/>
        <v>0</v>
      </c>
    </row>
    <row r="36" spans="1:7">
      <c r="A36" s="10" t="s">
        <v>40</v>
      </c>
      <c r="B36" s="45">
        <v>50000</v>
      </c>
      <c r="C36" s="45">
        <v>72587.459999999992</v>
      </c>
      <c r="D36" s="45">
        <v>122587.45999999999</v>
      </c>
      <c r="E36" s="45">
        <v>62745.61</v>
      </c>
      <c r="F36" s="45">
        <v>62745.61</v>
      </c>
      <c r="G36" s="11">
        <f t="shared" si="3"/>
        <v>59841.849999999991</v>
      </c>
    </row>
    <row r="37" spans="1:7">
      <c r="A37" s="10" t="s">
        <v>41</v>
      </c>
      <c r="B37" s="45">
        <v>10737154.75</v>
      </c>
      <c r="C37" s="45">
        <v>437639.71</v>
      </c>
      <c r="D37" s="45">
        <v>11174794.459999999</v>
      </c>
      <c r="E37" s="45">
        <v>10633180.449999999</v>
      </c>
      <c r="F37" s="45">
        <v>10548197.709999999</v>
      </c>
      <c r="G37" s="11">
        <f t="shared" si="3"/>
        <v>541614.00999999978</v>
      </c>
    </row>
    <row r="38" spans="1:7">
      <c r="A38" s="10" t="s">
        <v>42</v>
      </c>
      <c r="B38" s="45">
        <v>3510178</v>
      </c>
      <c r="C38" s="46">
        <v>0</v>
      </c>
      <c r="D38" s="45">
        <v>3510178</v>
      </c>
      <c r="E38" s="45">
        <v>3505579.94</v>
      </c>
      <c r="F38" s="45">
        <v>3505579.94</v>
      </c>
      <c r="G38" s="11">
        <f t="shared" si="3"/>
        <v>4598.0600000000559</v>
      </c>
    </row>
    <row r="39" spans="1:7">
      <c r="A39" s="10" t="s">
        <v>43</v>
      </c>
      <c r="B39" s="46"/>
      <c r="C39" s="46"/>
      <c r="D39" s="46"/>
      <c r="E39" s="45"/>
      <c r="F39" s="46"/>
      <c r="G39" s="11">
        <f t="shared" si="3"/>
        <v>0</v>
      </c>
    </row>
    <row r="40" spans="1:7">
      <c r="A40" s="10" t="s">
        <v>44</v>
      </c>
      <c r="B40" s="46">
        <v>0</v>
      </c>
      <c r="C40" s="46">
        <v>0</v>
      </c>
      <c r="D40" s="46">
        <v>0</v>
      </c>
      <c r="E40" s="45">
        <v>0</v>
      </c>
      <c r="F40" s="46">
        <v>0</v>
      </c>
      <c r="G40" s="11">
        <f t="shared" si="3"/>
        <v>0</v>
      </c>
    </row>
    <row r="41" spans="1:7">
      <c r="A41" s="10" t="s">
        <v>45</v>
      </c>
      <c r="B41" s="46">
        <v>0</v>
      </c>
      <c r="C41" s="46">
        <v>0</v>
      </c>
      <c r="D41" s="46">
        <v>0</v>
      </c>
      <c r="E41" s="45">
        <v>0</v>
      </c>
      <c r="F41" s="46">
        <v>0</v>
      </c>
      <c r="G41" s="11">
        <f t="shared" si="3"/>
        <v>0</v>
      </c>
    </row>
    <row r="42" spans="1:7">
      <c r="A42" s="10" t="s">
        <v>46</v>
      </c>
      <c r="B42" s="46">
        <v>0</v>
      </c>
      <c r="C42" s="45">
        <v>0</v>
      </c>
      <c r="D42" s="45">
        <v>0</v>
      </c>
      <c r="E42" s="45">
        <v>0</v>
      </c>
      <c r="F42" s="46">
        <v>0</v>
      </c>
      <c r="G42" s="11">
        <f t="shared" si="3"/>
        <v>0</v>
      </c>
    </row>
    <row r="43" spans="1:7">
      <c r="A43" s="8" t="s">
        <v>47</v>
      </c>
      <c r="B43" s="9">
        <f>SUM(B44:B52)</f>
        <v>1066966</v>
      </c>
      <c r="C43" s="9">
        <f t="shared" ref="C43:F43" si="7">SUM(C44:C52)</f>
        <v>4113735.89</v>
      </c>
      <c r="D43" s="9">
        <f t="shared" si="7"/>
        <v>5180701.8899999997</v>
      </c>
      <c r="E43" s="9">
        <f t="shared" si="7"/>
        <v>5043402.55</v>
      </c>
      <c r="F43" s="9">
        <f t="shared" si="7"/>
        <v>5036895.2299999995</v>
      </c>
      <c r="G43" s="9">
        <f t="shared" si="3"/>
        <v>137299.33999999985</v>
      </c>
    </row>
    <row r="44" spans="1:7">
      <c r="A44" s="10" t="s">
        <v>48</v>
      </c>
      <c r="B44" s="45">
        <v>867032</v>
      </c>
      <c r="C44" s="45">
        <v>-111851.14000000001</v>
      </c>
      <c r="D44" s="45">
        <v>755180.86</v>
      </c>
      <c r="E44" s="45">
        <v>635895.74</v>
      </c>
      <c r="F44" s="45">
        <v>629388.42000000004</v>
      </c>
      <c r="G44" s="11">
        <f t="shared" si="3"/>
        <v>119285.12</v>
      </c>
    </row>
    <row r="45" spans="1:7">
      <c r="A45" s="10" t="s">
        <v>49</v>
      </c>
      <c r="B45" s="45">
        <v>133449</v>
      </c>
      <c r="C45" s="45">
        <v>31564.029999999992</v>
      </c>
      <c r="D45" s="45">
        <v>165013.03000000003</v>
      </c>
      <c r="E45" s="45">
        <v>156344.04999999999</v>
      </c>
      <c r="F45" s="45">
        <v>156344.04999999999</v>
      </c>
      <c r="G45" s="11">
        <f t="shared" si="3"/>
        <v>8668.9800000000396</v>
      </c>
    </row>
    <row r="46" spans="1:7">
      <c r="A46" s="10" t="s">
        <v>50</v>
      </c>
      <c r="B46" s="46"/>
      <c r="C46" s="46"/>
      <c r="D46" s="46"/>
      <c r="E46" s="45"/>
      <c r="F46" s="46"/>
      <c r="G46" s="11">
        <f t="shared" si="3"/>
        <v>0</v>
      </c>
    </row>
    <row r="47" spans="1:7">
      <c r="A47" s="10" t="s">
        <v>51</v>
      </c>
      <c r="B47" s="45">
        <v>32000</v>
      </c>
      <c r="C47" s="45">
        <v>4123350</v>
      </c>
      <c r="D47" s="45">
        <v>4155350</v>
      </c>
      <c r="E47" s="45">
        <v>4155350</v>
      </c>
      <c r="F47" s="45">
        <v>4155350</v>
      </c>
      <c r="G47" s="11">
        <f t="shared" si="3"/>
        <v>0</v>
      </c>
    </row>
    <row r="48" spans="1:7">
      <c r="A48" s="10" t="s">
        <v>52</v>
      </c>
      <c r="B48" s="46"/>
      <c r="C48" s="46"/>
      <c r="D48" s="46"/>
      <c r="E48" s="45"/>
      <c r="F48" s="45"/>
      <c r="G48" s="11">
        <f t="shared" si="3"/>
        <v>0</v>
      </c>
    </row>
    <row r="49" spans="1:7">
      <c r="A49" s="10" t="s">
        <v>53</v>
      </c>
      <c r="B49" s="45">
        <v>31485</v>
      </c>
      <c r="C49" s="45">
        <v>70673</v>
      </c>
      <c r="D49" s="45">
        <v>102158</v>
      </c>
      <c r="E49" s="45">
        <v>95812.76</v>
      </c>
      <c r="F49" s="45">
        <v>95812.76</v>
      </c>
      <c r="G49" s="11">
        <f t="shared" si="3"/>
        <v>6345.2400000000052</v>
      </c>
    </row>
    <row r="50" spans="1:7">
      <c r="A50" s="10" t="s">
        <v>54</v>
      </c>
      <c r="B50" s="46"/>
      <c r="C50" s="46"/>
      <c r="D50" s="46"/>
      <c r="E50" s="45"/>
      <c r="F50" s="46"/>
      <c r="G50" s="11">
        <f t="shared" si="3"/>
        <v>0</v>
      </c>
    </row>
    <row r="51" spans="1:7">
      <c r="A51" s="10" t="s">
        <v>55</v>
      </c>
      <c r="B51" s="46"/>
      <c r="C51" s="46"/>
      <c r="D51" s="46"/>
      <c r="E51" s="45"/>
      <c r="F51" s="46"/>
      <c r="G51" s="11">
        <f t="shared" si="3"/>
        <v>0</v>
      </c>
    </row>
    <row r="52" spans="1:7">
      <c r="A52" s="10" t="s">
        <v>56</v>
      </c>
      <c r="B52" s="45">
        <v>3000</v>
      </c>
      <c r="C52" s="45">
        <v>0</v>
      </c>
      <c r="D52" s="45">
        <v>3000</v>
      </c>
      <c r="E52" s="45">
        <v>0</v>
      </c>
      <c r="F52" s="46">
        <v>0</v>
      </c>
      <c r="G52" s="11">
        <f t="shared" si="3"/>
        <v>3000</v>
      </c>
    </row>
    <row r="53" spans="1:7">
      <c r="A53" s="8" t="s">
        <v>57</v>
      </c>
      <c r="B53" s="9">
        <f>SUM(B54:B56)</f>
        <v>8496000</v>
      </c>
      <c r="C53" s="9">
        <f t="shared" ref="C53:G53" si="8">SUM(C54:C56)</f>
        <v>5459437.9699999997</v>
      </c>
      <c r="D53" s="9">
        <f>SUM(D54:D56)</f>
        <v>13955437.970000001</v>
      </c>
      <c r="E53" s="9">
        <f t="shared" si="8"/>
        <v>12150216.23</v>
      </c>
      <c r="F53" s="9">
        <f t="shared" si="8"/>
        <v>12150216.23</v>
      </c>
      <c r="G53" s="9">
        <f t="shared" si="8"/>
        <v>1805221.7400000002</v>
      </c>
    </row>
    <row r="54" spans="1:7">
      <c r="A54" s="10" t="s">
        <v>58</v>
      </c>
      <c r="B54" s="45">
        <v>8496000</v>
      </c>
      <c r="C54" s="45">
        <v>5459437.9699999997</v>
      </c>
      <c r="D54" s="45">
        <v>13955437.970000001</v>
      </c>
      <c r="E54" s="45">
        <v>12150216.23</v>
      </c>
      <c r="F54" s="45">
        <v>12150216.23</v>
      </c>
      <c r="G54" s="11">
        <f t="shared" si="3"/>
        <v>1805221.7400000002</v>
      </c>
    </row>
    <row r="55" spans="1:7">
      <c r="A55" s="10" t="s">
        <v>59</v>
      </c>
      <c r="B55" s="46"/>
      <c r="C55" s="45"/>
      <c r="D55" s="45"/>
      <c r="E55" s="45"/>
      <c r="F55" s="45"/>
      <c r="G55" s="45"/>
    </row>
    <row r="56" spans="1:7">
      <c r="A56" s="10" t="s">
        <v>60</v>
      </c>
      <c r="B56" s="11"/>
      <c r="C56" s="11"/>
      <c r="D56" s="11"/>
      <c r="E56" s="11"/>
      <c r="F56" s="11"/>
      <c r="G56" s="11">
        <f t="shared" si="3"/>
        <v>0</v>
      </c>
    </row>
    <row r="57" spans="1:7">
      <c r="A57" s="8" t="s">
        <v>61</v>
      </c>
      <c r="B57" s="9">
        <f>SUM(B58:B65)</f>
        <v>0</v>
      </c>
      <c r="C57" s="9">
        <f t="shared" ref="C57:F57" si="9">SUM(C58:C65)</f>
        <v>0</v>
      </c>
      <c r="D57" s="9">
        <f t="shared" si="9"/>
        <v>0</v>
      </c>
      <c r="E57" s="9">
        <f t="shared" si="9"/>
        <v>0</v>
      </c>
      <c r="F57" s="9">
        <f t="shared" si="9"/>
        <v>0</v>
      </c>
      <c r="G57" s="9">
        <f t="shared" si="3"/>
        <v>0</v>
      </c>
    </row>
    <row r="58" spans="1:7">
      <c r="A58" s="10" t="s">
        <v>62</v>
      </c>
      <c r="B58" s="11"/>
      <c r="C58" s="11"/>
      <c r="D58" s="11"/>
      <c r="E58" s="11"/>
      <c r="F58" s="11"/>
      <c r="G58" s="11">
        <f t="shared" si="3"/>
        <v>0</v>
      </c>
    </row>
    <row r="59" spans="1:7">
      <c r="A59" s="10" t="s">
        <v>63</v>
      </c>
      <c r="B59" s="11"/>
      <c r="C59" s="11"/>
      <c r="D59" s="11"/>
      <c r="E59" s="11"/>
      <c r="F59" s="11"/>
      <c r="G59" s="11">
        <f t="shared" si="3"/>
        <v>0</v>
      </c>
    </row>
    <row r="60" spans="1:7">
      <c r="A60" s="10" t="s">
        <v>64</v>
      </c>
      <c r="B60" s="11"/>
      <c r="C60" s="11"/>
      <c r="D60" s="11"/>
      <c r="E60" s="11"/>
      <c r="F60" s="11"/>
      <c r="G60" s="11">
        <f t="shared" si="3"/>
        <v>0</v>
      </c>
    </row>
    <row r="61" spans="1:7">
      <c r="A61" s="10" t="s">
        <v>65</v>
      </c>
      <c r="B61" s="11"/>
      <c r="C61" s="11"/>
      <c r="D61" s="11"/>
      <c r="E61" s="11"/>
      <c r="F61" s="11"/>
      <c r="G61" s="11">
        <f t="shared" si="3"/>
        <v>0</v>
      </c>
    </row>
    <row r="62" spans="1:7">
      <c r="A62" s="10" t="s">
        <v>66</v>
      </c>
      <c r="B62" s="11"/>
      <c r="C62" s="11"/>
      <c r="D62" s="11"/>
      <c r="E62" s="11"/>
      <c r="F62" s="11"/>
      <c r="G62" s="11">
        <f t="shared" si="3"/>
        <v>0</v>
      </c>
    </row>
    <row r="63" spans="1:7">
      <c r="A63" s="10" t="s">
        <v>67</v>
      </c>
      <c r="B63" s="11"/>
      <c r="C63" s="11"/>
      <c r="D63" s="11"/>
      <c r="E63" s="11"/>
      <c r="F63" s="11"/>
      <c r="G63" s="11">
        <f t="shared" si="3"/>
        <v>0</v>
      </c>
    </row>
    <row r="64" spans="1:7">
      <c r="A64" s="10" t="s">
        <v>68</v>
      </c>
      <c r="B64" s="11"/>
      <c r="C64" s="11"/>
      <c r="D64" s="11"/>
      <c r="E64" s="11"/>
      <c r="F64" s="11"/>
      <c r="G64" s="11">
        <f t="shared" si="3"/>
        <v>0</v>
      </c>
    </row>
    <row r="65" spans="1:7">
      <c r="A65" s="10" t="s">
        <v>69</v>
      </c>
      <c r="B65" s="11"/>
      <c r="C65" s="11"/>
      <c r="D65" s="11"/>
      <c r="E65" s="11"/>
      <c r="F65" s="11"/>
      <c r="G65" s="11">
        <f t="shared" si="3"/>
        <v>0</v>
      </c>
    </row>
    <row r="66" spans="1:7">
      <c r="A66" s="8" t="s">
        <v>70</v>
      </c>
      <c r="B66" s="9">
        <f>SUM(B67:B69)</f>
        <v>0</v>
      </c>
      <c r="C66" s="9">
        <f t="shared" ref="C66:F66" si="10">SUM(C67:C69)</f>
        <v>0</v>
      </c>
      <c r="D66" s="9">
        <f t="shared" si="10"/>
        <v>0</v>
      </c>
      <c r="E66" s="9">
        <f t="shared" si="10"/>
        <v>0</v>
      </c>
      <c r="F66" s="9">
        <f t="shared" si="10"/>
        <v>0</v>
      </c>
      <c r="G66" s="9">
        <f t="shared" si="3"/>
        <v>0</v>
      </c>
    </row>
    <row r="67" spans="1:7">
      <c r="A67" s="10" t="s">
        <v>71</v>
      </c>
      <c r="B67" s="11"/>
      <c r="C67" s="11"/>
      <c r="D67" s="11"/>
      <c r="E67" s="11"/>
      <c r="F67" s="11"/>
      <c r="G67" s="11">
        <f t="shared" si="3"/>
        <v>0</v>
      </c>
    </row>
    <row r="68" spans="1:7">
      <c r="A68" s="10" t="s">
        <v>72</v>
      </c>
      <c r="B68" s="11"/>
      <c r="C68" s="11"/>
      <c r="D68" s="11"/>
      <c r="E68" s="11"/>
      <c r="F68" s="11"/>
      <c r="G68" s="11">
        <f t="shared" si="3"/>
        <v>0</v>
      </c>
    </row>
    <row r="69" spans="1:7">
      <c r="A69" s="10" t="s">
        <v>73</v>
      </c>
      <c r="B69" s="11"/>
      <c r="C69" s="11"/>
      <c r="D69" s="11"/>
      <c r="E69" s="11"/>
      <c r="F69" s="11"/>
      <c r="G69" s="11">
        <f t="shared" si="3"/>
        <v>0</v>
      </c>
    </row>
    <row r="70" spans="1:7">
      <c r="A70" s="8" t="s">
        <v>74</v>
      </c>
      <c r="B70" s="9">
        <f>SUM(B71:B77)</f>
        <v>0</v>
      </c>
      <c r="C70" s="9">
        <f t="shared" ref="C70:G70" si="11">SUM(C71:C77)</f>
        <v>0</v>
      </c>
      <c r="D70" s="9">
        <f t="shared" si="11"/>
        <v>0</v>
      </c>
      <c r="E70" s="9">
        <f t="shared" si="11"/>
        <v>0</v>
      </c>
      <c r="F70" s="9">
        <f t="shared" si="11"/>
        <v>0</v>
      </c>
      <c r="G70" s="9">
        <f t="shared" si="11"/>
        <v>0</v>
      </c>
    </row>
    <row r="71" spans="1:7">
      <c r="A71" s="10" t="s">
        <v>75</v>
      </c>
      <c r="B71" s="45"/>
      <c r="C71" s="45"/>
      <c r="D71" s="45"/>
      <c r="E71" s="45"/>
      <c r="F71" s="45"/>
      <c r="G71" s="11">
        <f t="shared" ref="G71:G77" si="12">D71-E71</f>
        <v>0</v>
      </c>
    </row>
    <row r="72" spans="1:7">
      <c r="A72" s="10" t="s">
        <v>76</v>
      </c>
      <c r="B72" s="45"/>
      <c r="C72" s="45"/>
      <c r="D72" s="45"/>
      <c r="E72" s="45"/>
      <c r="F72" s="45"/>
      <c r="G72" s="11">
        <f t="shared" si="12"/>
        <v>0</v>
      </c>
    </row>
    <row r="73" spans="1:7">
      <c r="A73" s="10" t="s">
        <v>77</v>
      </c>
      <c r="B73" s="11"/>
      <c r="C73" s="11"/>
      <c r="D73" s="11"/>
      <c r="E73" s="11"/>
      <c r="F73" s="11"/>
      <c r="G73" s="11">
        <f t="shared" si="12"/>
        <v>0</v>
      </c>
    </row>
    <row r="74" spans="1:7">
      <c r="A74" s="10" t="s">
        <v>78</v>
      </c>
      <c r="B74" s="11"/>
      <c r="C74" s="11"/>
      <c r="D74" s="11"/>
      <c r="E74" s="11"/>
      <c r="F74" s="11"/>
      <c r="G74" s="11">
        <f t="shared" si="12"/>
        <v>0</v>
      </c>
    </row>
    <row r="75" spans="1:7">
      <c r="A75" s="10" t="s">
        <v>79</v>
      </c>
      <c r="B75" s="11"/>
      <c r="C75" s="11"/>
      <c r="D75" s="11"/>
      <c r="E75" s="11"/>
      <c r="F75" s="11"/>
      <c r="G75" s="11">
        <f t="shared" si="12"/>
        <v>0</v>
      </c>
    </row>
    <row r="76" spans="1:7">
      <c r="A76" s="10" t="s">
        <v>80</v>
      </c>
      <c r="B76" s="11"/>
      <c r="C76" s="11"/>
      <c r="D76" s="11"/>
      <c r="E76" s="11"/>
      <c r="F76" s="11"/>
      <c r="G76" s="11">
        <f t="shared" si="12"/>
        <v>0</v>
      </c>
    </row>
    <row r="77" spans="1:7">
      <c r="A77" s="10" t="s">
        <v>81</v>
      </c>
      <c r="B77" s="11"/>
      <c r="C77" s="11"/>
      <c r="D77" s="11"/>
      <c r="E77" s="11"/>
      <c r="F77" s="11"/>
      <c r="G77" s="11">
        <f t="shared" si="12"/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82</v>
      </c>
      <c r="B79" s="13">
        <f>B80+B88+B98+B108+B118+B128+B132+B141+B145</f>
        <v>212199605.64999998</v>
      </c>
      <c r="C79" s="13">
        <f t="shared" ref="C79:G79" si="13">C80+C88+C98+C108+C118+C128+C132+C141+C145</f>
        <v>70742093.770000011</v>
      </c>
      <c r="D79" s="13">
        <f t="shared" si="13"/>
        <v>282941699.42000002</v>
      </c>
      <c r="E79" s="13">
        <f t="shared" si="13"/>
        <v>182950268.47999999</v>
      </c>
      <c r="F79" s="13">
        <f t="shared" si="13"/>
        <v>170450176</v>
      </c>
      <c r="G79" s="13">
        <f t="shared" si="13"/>
        <v>99991430.940000042</v>
      </c>
    </row>
    <row r="80" spans="1:7">
      <c r="A80" s="14" t="s">
        <v>9</v>
      </c>
      <c r="B80" s="13">
        <f>SUM(B81:B87)</f>
        <v>45723434.400000006</v>
      </c>
      <c r="C80" s="13">
        <f t="shared" ref="C80:G80" si="14">SUM(C81:C87)</f>
        <v>2411129.0300000003</v>
      </c>
      <c r="D80" s="13">
        <f t="shared" si="14"/>
        <v>48134563.430000007</v>
      </c>
      <c r="E80" s="13">
        <f t="shared" si="14"/>
        <v>43786053.099999994</v>
      </c>
      <c r="F80" s="13">
        <f t="shared" si="14"/>
        <v>43396090.349999994</v>
      </c>
      <c r="G80" s="13">
        <f t="shared" si="14"/>
        <v>4348510.3300000168</v>
      </c>
    </row>
    <row r="81" spans="1:7">
      <c r="A81" s="15" t="s">
        <v>10</v>
      </c>
      <c r="B81" s="1">
        <v>29669058.400000006</v>
      </c>
      <c r="C81" s="53">
        <v>0</v>
      </c>
      <c r="D81" s="54">
        <v>29669058.400000006</v>
      </c>
      <c r="E81" s="53">
        <v>27184999.379999988</v>
      </c>
      <c r="F81" s="53">
        <v>27184999.379999988</v>
      </c>
      <c r="G81" s="16">
        <f t="shared" ref="G81:G144" si="15">D81-E81</f>
        <v>2484059.0200000182</v>
      </c>
    </row>
    <row r="82" spans="1:7">
      <c r="A82" s="15" t="s">
        <v>11</v>
      </c>
      <c r="B82" s="1">
        <v>0</v>
      </c>
      <c r="C82" s="53">
        <v>2101129.0300000003</v>
      </c>
      <c r="D82" s="54">
        <v>2101129.0300000003</v>
      </c>
      <c r="E82" s="53">
        <v>1831269.9999999995</v>
      </c>
      <c r="F82" s="53">
        <v>1831269.9999999995</v>
      </c>
      <c r="G82" s="16">
        <f t="shared" si="15"/>
        <v>269859.03000000073</v>
      </c>
    </row>
    <row r="83" spans="1:7">
      <c r="A83" s="15" t="s">
        <v>12</v>
      </c>
      <c r="B83" s="1">
        <v>5390904</v>
      </c>
      <c r="C83" s="53">
        <v>0</v>
      </c>
      <c r="D83" s="54">
        <v>5390904.0000000019</v>
      </c>
      <c r="E83" s="53">
        <v>4729537.7400000039</v>
      </c>
      <c r="F83" s="53">
        <v>4723182.3000000026</v>
      </c>
      <c r="G83" s="16">
        <f t="shared" si="15"/>
        <v>661366.25999999791</v>
      </c>
    </row>
    <row r="84" spans="1:7">
      <c r="A84" s="15" t="s">
        <v>13</v>
      </c>
      <c r="B84" s="1">
        <v>4055999.9999999991</v>
      </c>
      <c r="C84" s="53">
        <v>0</v>
      </c>
      <c r="D84" s="54">
        <v>4055999.9999999991</v>
      </c>
      <c r="E84" s="53">
        <v>3652066.27</v>
      </c>
      <c r="F84" s="53">
        <v>3268458.96</v>
      </c>
      <c r="G84" s="16">
        <f t="shared" si="15"/>
        <v>403933.72999999905</v>
      </c>
    </row>
    <row r="85" spans="1:7">
      <c r="A85" s="15" t="s">
        <v>14</v>
      </c>
      <c r="B85" s="1">
        <v>6564960</v>
      </c>
      <c r="C85" s="53">
        <v>310000</v>
      </c>
      <c r="D85" s="54">
        <v>6874960</v>
      </c>
      <c r="E85" s="53">
        <v>6346934.9100000001</v>
      </c>
      <c r="F85" s="53">
        <v>6346934.9100000001</v>
      </c>
      <c r="G85" s="16">
        <f t="shared" si="15"/>
        <v>528025.08999999985</v>
      </c>
    </row>
    <row r="86" spans="1:7">
      <c r="A86" s="15" t="s">
        <v>15</v>
      </c>
      <c r="B86" s="1">
        <v>0</v>
      </c>
      <c r="C86" s="53">
        <v>0</v>
      </c>
      <c r="D86" s="54">
        <v>0</v>
      </c>
      <c r="E86" s="53">
        <v>0</v>
      </c>
      <c r="F86" s="53">
        <v>0</v>
      </c>
      <c r="G86" s="16">
        <f t="shared" si="15"/>
        <v>0</v>
      </c>
    </row>
    <row r="87" spans="1:7">
      <c r="A87" s="15" t="s">
        <v>16</v>
      </c>
      <c r="B87" s="1">
        <v>42512</v>
      </c>
      <c r="C87" s="53">
        <v>0</v>
      </c>
      <c r="D87" s="54">
        <v>42512</v>
      </c>
      <c r="E87" s="53">
        <v>41244.799999998882</v>
      </c>
      <c r="F87" s="53">
        <v>41244.799999998882</v>
      </c>
      <c r="G87" s="16">
        <f t="shared" si="15"/>
        <v>1267.2000000011176</v>
      </c>
    </row>
    <row r="88" spans="1:7">
      <c r="A88" s="14" t="s">
        <v>17</v>
      </c>
      <c r="B88" s="13">
        <f>SUM(B89:B97)</f>
        <v>11818901.35</v>
      </c>
      <c r="C88" s="13">
        <f t="shared" ref="C88:F88" si="16">SUM(C89:C97)</f>
        <v>6315177.419999999</v>
      </c>
      <c r="D88" s="13">
        <f t="shared" si="16"/>
        <v>18134078.77</v>
      </c>
      <c r="E88" s="13">
        <f t="shared" si="16"/>
        <v>17021024.240000002</v>
      </c>
      <c r="F88" s="13">
        <f t="shared" si="16"/>
        <v>16576175.700000001</v>
      </c>
      <c r="G88" s="13">
        <f t="shared" si="15"/>
        <v>1113054.5299999975</v>
      </c>
    </row>
    <row r="89" spans="1:7">
      <c r="A89" s="15" t="s">
        <v>18</v>
      </c>
      <c r="B89" s="16">
        <v>30800</v>
      </c>
      <c r="C89" s="16">
        <v>438845.10000000015</v>
      </c>
      <c r="D89" s="16">
        <v>469645.09999999963</v>
      </c>
      <c r="E89" s="16">
        <v>464474.06000000006</v>
      </c>
      <c r="F89" s="16">
        <v>373379.26000000024</v>
      </c>
      <c r="G89" s="16">
        <f t="shared" si="15"/>
        <v>5171.0399999995716</v>
      </c>
    </row>
    <row r="90" spans="1:7">
      <c r="A90" s="15" t="s">
        <v>19</v>
      </c>
      <c r="B90" s="16">
        <v>24000</v>
      </c>
      <c r="C90" s="16">
        <v>-22631.999999999942</v>
      </c>
      <c r="D90" s="16">
        <v>1368</v>
      </c>
      <c r="E90" s="16">
        <v>899.54999999998836</v>
      </c>
      <c r="F90" s="16">
        <v>899.54999999993015</v>
      </c>
      <c r="G90" s="16">
        <f t="shared" si="15"/>
        <v>468.45000000001164</v>
      </c>
    </row>
    <row r="91" spans="1:7">
      <c r="A91" s="15" t="s">
        <v>20</v>
      </c>
      <c r="B91" s="16">
        <v>0</v>
      </c>
      <c r="C91" s="16">
        <v>0</v>
      </c>
      <c r="D91" s="16">
        <v>0</v>
      </c>
      <c r="E91" s="16">
        <v>0</v>
      </c>
      <c r="F91" s="16">
        <v>0</v>
      </c>
      <c r="G91" s="16">
        <f t="shared" si="15"/>
        <v>0</v>
      </c>
    </row>
    <row r="92" spans="1:7">
      <c r="A92" s="15" t="s">
        <v>21</v>
      </c>
      <c r="B92" s="16">
        <v>2146835</v>
      </c>
      <c r="C92" s="16">
        <v>1987775.79</v>
      </c>
      <c r="D92" s="16">
        <v>4134610.79</v>
      </c>
      <c r="E92" s="16">
        <v>3512480.0700000008</v>
      </c>
      <c r="F92" s="16">
        <v>3501853.0200000005</v>
      </c>
      <c r="G92" s="16">
        <f t="shared" si="15"/>
        <v>622130.71999999927</v>
      </c>
    </row>
    <row r="93" spans="1:7">
      <c r="A93" s="15" t="s">
        <v>22</v>
      </c>
      <c r="B93" s="16">
        <v>83000</v>
      </c>
      <c r="C93" s="16">
        <v>161300.88999999998</v>
      </c>
      <c r="D93" s="16">
        <v>244300.88999999984</v>
      </c>
      <c r="E93" s="16">
        <v>94252.569999999949</v>
      </c>
      <c r="F93" s="16">
        <v>94252.569999999949</v>
      </c>
      <c r="G93" s="16">
        <f t="shared" si="15"/>
        <v>150048.31999999989</v>
      </c>
    </row>
    <row r="94" spans="1:7">
      <c r="A94" s="15" t="s">
        <v>23</v>
      </c>
      <c r="B94" s="16">
        <v>7689266.3499999996</v>
      </c>
      <c r="C94" s="16">
        <v>-63308.429999999993</v>
      </c>
      <c r="D94" s="16">
        <v>7625957.9199999999</v>
      </c>
      <c r="E94" s="16">
        <v>7616372.6100000003</v>
      </c>
      <c r="F94" s="16">
        <v>7602071.5200000014</v>
      </c>
      <c r="G94" s="16">
        <f t="shared" si="15"/>
        <v>9585.3099999995902</v>
      </c>
    </row>
    <row r="95" spans="1:7">
      <c r="A95" s="15" t="s">
        <v>24</v>
      </c>
      <c r="B95" s="16">
        <v>25000</v>
      </c>
      <c r="C95" s="16">
        <v>2464377.0999999996</v>
      </c>
      <c r="D95" s="16">
        <v>2489377.0999999996</v>
      </c>
      <c r="E95" s="16">
        <v>2252392.64</v>
      </c>
      <c r="F95" s="16">
        <v>2157435.04</v>
      </c>
      <c r="G95" s="16">
        <f t="shared" si="15"/>
        <v>236984.4599999995</v>
      </c>
    </row>
    <row r="96" spans="1:7">
      <c r="A96" s="15" t="s">
        <v>25</v>
      </c>
      <c r="B96" s="16">
        <v>10000</v>
      </c>
      <c r="C96" s="16">
        <v>532040</v>
      </c>
      <c r="D96" s="16">
        <v>542040</v>
      </c>
      <c r="E96" s="16">
        <v>488266.67</v>
      </c>
      <c r="F96" s="16">
        <v>441054.67</v>
      </c>
      <c r="G96" s="16">
        <f t="shared" si="15"/>
        <v>53773.330000000016</v>
      </c>
    </row>
    <row r="97" spans="1:7">
      <c r="A97" s="15" t="s">
        <v>26</v>
      </c>
      <c r="B97" s="16">
        <v>1810000.0000000002</v>
      </c>
      <c r="C97" s="16">
        <v>816778.97</v>
      </c>
      <c r="D97" s="16">
        <v>2626778.9699999997</v>
      </c>
      <c r="E97" s="16">
        <v>2591886.0699999998</v>
      </c>
      <c r="F97" s="16">
        <v>2405230.0699999998</v>
      </c>
      <c r="G97" s="16">
        <f t="shared" si="15"/>
        <v>34892.899999999907</v>
      </c>
    </row>
    <row r="98" spans="1:7">
      <c r="A98" s="14" t="s">
        <v>27</v>
      </c>
      <c r="B98" s="13">
        <f>SUM(B99:B107)</f>
        <v>17649882.719999999</v>
      </c>
      <c r="C98" s="13">
        <f t="shared" ref="C98:F98" si="17">SUM(C99:C107)</f>
        <v>5107004.0599999987</v>
      </c>
      <c r="D98" s="13">
        <f t="shared" si="17"/>
        <v>22756886.780000001</v>
      </c>
      <c r="E98" s="13">
        <f t="shared" si="17"/>
        <v>21032527.07</v>
      </c>
      <c r="F98" s="13">
        <f t="shared" si="17"/>
        <v>19856686.469999999</v>
      </c>
      <c r="G98" s="13">
        <f t="shared" si="15"/>
        <v>1724359.7100000009</v>
      </c>
    </row>
    <row r="99" spans="1:7">
      <c r="A99" s="15" t="s">
        <v>28</v>
      </c>
      <c r="B99" s="16">
        <v>0</v>
      </c>
      <c r="C99" s="16">
        <v>916899.99999999814</v>
      </c>
      <c r="D99" s="16">
        <v>916900</v>
      </c>
      <c r="E99" s="16">
        <v>714590.19999999925</v>
      </c>
      <c r="F99" s="16">
        <v>500</v>
      </c>
      <c r="G99" s="16">
        <f t="shared" si="15"/>
        <v>202309.80000000075</v>
      </c>
    </row>
    <row r="100" spans="1:7">
      <c r="A100" s="15" t="s">
        <v>29</v>
      </c>
      <c r="B100" s="16">
        <v>0</v>
      </c>
      <c r="C100" s="16">
        <v>0</v>
      </c>
      <c r="D100" s="16">
        <v>0</v>
      </c>
      <c r="E100" s="16">
        <v>0</v>
      </c>
      <c r="F100" s="16">
        <v>0</v>
      </c>
      <c r="G100" s="16">
        <f t="shared" si="15"/>
        <v>0</v>
      </c>
    </row>
    <row r="101" spans="1:7">
      <c r="A101" s="15" t="s">
        <v>30</v>
      </c>
      <c r="B101" s="16">
        <v>0</v>
      </c>
      <c r="C101" s="16">
        <v>4145783.85</v>
      </c>
      <c r="D101" s="16">
        <v>4145783.8499999992</v>
      </c>
      <c r="E101" s="16">
        <v>3796308.2499999991</v>
      </c>
      <c r="F101" s="16">
        <v>3531165.8499999987</v>
      </c>
      <c r="G101" s="16">
        <f t="shared" si="15"/>
        <v>349475.60000000009</v>
      </c>
    </row>
    <row r="102" spans="1:7">
      <c r="A102" s="15" t="s">
        <v>31</v>
      </c>
      <c r="B102" s="16">
        <v>864733.24</v>
      </c>
      <c r="C102" s="16">
        <v>-511669.47</v>
      </c>
      <c r="D102" s="16">
        <v>353063.77</v>
      </c>
      <c r="E102" s="16">
        <v>91693.18</v>
      </c>
      <c r="F102" s="16">
        <v>91693.18</v>
      </c>
      <c r="G102" s="16">
        <f t="shared" si="15"/>
        <v>261370.59000000003</v>
      </c>
    </row>
    <row r="103" spans="1:7">
      <c r="A103" s="15" t="s">
        <v>32</v>
      </c>
      <c r="B103" s="16">
        <v>1069000</v>
      </c>
      <c r="C103" s="16">
        <v>-19999.999999999971</v>
      </c>
      <c r="D103" s="16">
        <v>1049000</v>
      </c>
      <c r="E103" s="16">
        <v>956528.6100000001</v>
      </c>
      <c r="F103" s="16">
        <v>892728.6100000001</v>
      </c>
      <c r="G103" s="16">
        <f t="shared" si="15"/>
        <v>92471.389999999898</v>
      </c>
    </row>
    <row r="104" spans="1:7">
      <c r="A104" s="15" t="s">
        <v>33</v>
      </c>
      <c r="B104" s="16">
        <v>0</v>
      </c>
      <c r="C104" s="16">
        <v>0</v>
      </c>
      <c r="D104" s="16">
        <v>0</v>
      </c>
      <c r="E104" s="16">
        <v>0</v>
      </c>
      <c r="F104" s="16">
        <v>0</v>
      </c>
      <c r="G104" s="16">
        <f t="shared" si="15"/>
        <v>0</v>
      </c>
    </row>
    <row r="105" spans="1:7">
      <c r="A105" s="15" t="s">
        <v>34</v>
      </c>
      <c r="B105" s="16">
        <v>50000.000000000029</v>
      </c>
      <c r="C105" s="16">
        <v>-10000</v>
      </c>
      <c r="D105" s="16">
        <v>40000</v>
      </c>
      <c r="E105" s="16">
        <v>17697</v>
      </c>
      <c r="F105" s="16">
        <v>17697</v>
      </c>
      <c r="G105" s="16">
        <f t="shared" si="15"/>
        <v>22303</v>
      </c>
    </row>
    <row r="106" spans="1:7">
      <c r="A106" s="15" t="s">
        <v>35</v>
      </c>
      <c r="B106" s="16">
        <v>0</v>
      </c>
      <c r="C106" s="16">
        <v>11403</v>
      </c>
      <c r="D106" s="16">
        <v>11403</v>
      </c>
      <c r="E106" s="16">
        <v>11403</v>
      </c>
      <c r="F106" s="16">
        <v>11403</v>
      </c>
      <c r="G106" s="16">
        <f t="shared" si="15"/>
        <v>0</v>
      </c>
    </row>
    <row r="107" spans="1:7">
      <c r="A107" s="15" t="s">
        <v>36</v>
      </c>
      <c r="B107" s="16">
        <v>15666149.48</v>
      </c>
      <c r="C107" s="16">
        <v>574586.68000000063</v>
      </c>
      <c r="D107" s="16">
        <v>16240736.160000002</v>
      </c>
      <c r="E107" s="16">
        <v>15444306.830000002</v>
      </c>
      <c r="F107" s="16">
        <v>15311498.829999998</v>
      </c>
      <c r="G107" s="16">
        <f t="shared" si="15"/>
        <v>796429.33000000007</v>
      </c>
    </row>
    <row r="108" spans="1:7">
      <c r="A108" s="14" t="s">
        <v>37</v>
      </c>
      <c r="B108" s="13">
        <f>SUM(B109:B117)</f>
        <v>10000</v>
      </c>
      <c r="C108" s="13">
        <f t="shared" ref="C108:F108" si="18">SUM(C109:C117)</f>
        <v>783031.89999999991</v>
      </c>
      <c r="D108" s="13">
        <f t="shared" si="18"/>
        <v>793031.90000000189</v>
      </c>
      <c r="E108" s="13">
        <f t="shared" si="18"/>
        <v>10518.199999999997</v>
      </c>
      <c r="F108" s="13">
        <f t="shared" si="18"/>
        <v>10518.199999999997</v>
      </c>
      <c r="G108" s="13">
        <f t="shared" si="15"/>
        <v>782513.70000000193</v>
      </c>
    </row>
    <row r="109" spans="1:7">
      <c r="A109" s="15" t="s">
        <v>38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6">
        <f t="shared" si="15"/>
        <v>0</v>
      </c>
    </row>
    <row r="110" spans="1:7">
      <c r="A110" s="15" t="s">
        <v>39</v>
      </c>
      <c r="B110" s="16">
        <v>0</v>
      </c>
      <c r="C110" s="16">
        <v>0</v>
      </c>
      <c r="D110" s="16">
        <v>0</v>
      </c>
      <c r="E110" s="16">
        <v>0</v>
      </c>
      <c r="F110" s="16">
        <v>0</v>
      </c>
      <c r="G110" s="16">
        <f t="shared" si="15"/>
        <v>0</v>
      </c>
    </row>
    <row r="111" spans="1:7">
      <c r="A111" s="15" t="s">
        <v>40</v>
      </c>
      <c r="B111" s="16">
        <v>0</v>
      </c>
      <c r="C111" s="16">
        <v>607031.9</v>
      </c>
      <c r="D111" s="16">
        <v>607031.9</v>
      </c>
      <c r="E111" s="16">
        <v>10518.199999999997</v>
      </c>
      <c r="F111" s="16">
        <v>10518.199999999997</v>
      </c>
      <c r="G111" s="16">
        <f t="shared" si="15"/>
        <v>596513.70000000007</v>
      </c>
    </row>
    <row r="112" spans="1:7">
      <c r="A112" s="15" t="s">
        <v>41</v>
      </c>
      <c r="B112" s="16">
        <v>10000</v>
      </c>
      <c r="C112" s="16">
        <v>175999.99999999994</v>
      </c>
      <c r="D112" s="16">
        <v>186000.00000000186</v>
      </c>
      <c r="E112" s="16">
        <v>0</v>
      </c>
      <c r="F112" s="16">
        <v>0</v>
      </c>
      <c r="G112" s="16">
        <f t="shared" si="15"/>
        <v>186000.00000000186</v>
      </c>
    </row>
    <row r="113" spans="1:7">
      <c r="A113" s="15" t="s">
        <v>42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6">
        <f t="shared" si="15"/>
        <v>0</v>
      </c>
    </row>
    <row r="114" spans="1:7">
      <c r="A114" s="15" t="s">
        <v>43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f t="shared" si="15"/>
        <v>0</v>
      </c>
    </row>
    <row r="115" spans="1:7">
      <c r="A115" s="15" t="s">
        <v>44</v>
      </c>
      <c r="B115" s="16">
        <v>0</v>
      </c>
      <c r="C115" s="16">
        <v>0</v>
      </c>
      <c r="D115" s="16">
        <v>0</v>
      </c>
      <c r="E115" s="16">
        <v>0</v>
      </c>
      <c r="F115" s="16">
        <v>0</v>
      </c>
      <c r="G115" s="16">
        <f t="shared" si="15"/>
        <v>0</v>
      </c>
    </row>
    <row r="116" spans="1:7">
      <c r="A116" s="15" t="s">
        <v>45</v>
      </c>
      <c r="B116" s="16">
        <v>0</v>
      </c>
      <c r="C116" s="16">
        <v>0</v>
      </c>
      <c r="D116" s="16">
        <v>0</v>
      </c>
      <c r="E116" s="16">
        <v>0</v>
      </c>
      <c r="F116" s="16">
        <v>0</v>
      </c>
      <c r="G116" s="16">
        <f t="shared" si="15"/>
        <v>0</v>
      </c>
    </row>
    <row r="117" spans="1:7">
      <c r="A117" s="15" t="s">
        <v>46</v>
      </c>
      <c r="B117" s="16">
        <v>0</v>
      </c>
      <c r="C117" s="16">
        <v>0</v>
      </c>
      <c r="D117" s="16">
        <v>0</v>
      </c>
      <c r="E117" s="16">
        <v>0</v>
      </c>
      <c r="F117" s="16">
        <v>0</v>
      </c>
      <c r="G117" s="16">
        <f t="shared" si="15"/>
        <v>0</v>
      </c>
    </row>
    <row r="118" spans="1:7">
      <c r="A118" s="14" t="s">
        <v>47</v>
      </c>
      <c r="B118" s="13">
        <f>SUM(B119:B127)</f>
        <v>38398.849999999977</v>
      </c>
      <c r="C118" s="13">
        <f t="shared" ref="C118:F118" si="19">SUM(C119:C127)</f>
        <v>3327227.15</v>
      </c>
      <c r="D118" s="13">
        <f t="shared" si="19"/>
        <v>3365626</v>
      </c>
      <c r="E118" s="13">
        <f t="shared" si="19"/>
        <v>2549005.4500000002</v>
      </c>
      <c r="F118" s="13">
        <f t="shared" si="19"/>
        <v>2549005.4500000002</v>
      </c>
      <c r="G118" s="13">
        <f t="shared" si="15"/>
        <v>816620.54999999981</v>
      </c>
    </row>
    <row r="119" spans="1:7">
      <c r="A119" s="15" t="s">
        <v>48</v>
      </c>
      <c r="B119" s="16">
        <v>38398.849999999977</v>
      </c>
      <c r="C119" s="16">
        <v>607102.05000000005</v>
      </c>
      <c r="D119" s="16">
        <v>645500.9</v>
      </c>
      <c r="E119" s="16">
        <v>46424.130000000005</v>
      </c>
      <c r="F119" s="16">
        <v>46424.130000000005</v>
      </c>
      <c r="G119" s="16">
        <f t="shared" si="15"/>
        <v>599076.77</v>
      </c>
    </row>
    <row r="120" spans="1:7">
      <c r="A120" s="15" t="s">
        <v>49</v>
      </c>
      <c r="B120" s="16">
        <v>0</v>
      </c>
      <c r="C120" s="16">
        <v>186299.1</v>
      </c>
      <c r="D120" s="16">
        <v>186299.09999999998</v>
      </c>
      <c r="E120" s="16">
        <v>183862</v>
      </c>
      <c r="F120" s="16">
        <v>183862</v>
      </c>
      <c r="G120" s="16">
        <f t="shared" si="15"/>
        <v>2437.0999999999767</v>
      </c>
    </row>
    <row r="121" spans="1:7">
      <c r="A121" s="15" t="s">
        <v>50</v>
      </c>
      <c r="B121" s="16">
        <v>0</v>
      </c>
      <c r="C121" s="16">
        <v>0</v>
      </c>
      <c r="D121" s="16">
        <v>0</v>
      </c>
      <c r="E121" s="16">
        <v>0</v>
      </c>
      <c r="F121" s="16">
        <v>0</v>
      </c>
      <c r="G121" s="16">
        <f t="shared" si="15"/>
        <v>0</v>
      </c>
    </row>
    <row r="122" spans="1:7">
      <c r="A122" s="15" t="s">
        <v>51</v>
      </c>
      <c r="B122" s="16">
        <v>0</v>
      </c>
      <c r="C122" s="16">
        <v>2320000</v>
      </c>
      <c r="D122" s="16">
        <v>2320000</v>
      </c>
      <c r="E122" s="16">
        <v>2318719.3200000003</v>
      </c>
      <c r="F122" s="16">
        <v>2318719.3200000003</v>
      </c>
      <c r="G122" s="16">
        <f t="shared" si="15"/>
        <v>1280.679999999702</v>
      </c>
    </row>
    <row r="123" spans="1:7">
      <c r="A123" s="15" t="s">
        <v>52</v>
      </c>
      <c r="B123" s="16">
        <v>0</v>
      </c>
      <c r="C123" s="16">
        <v>0</v>
      </c>
      <c r="D123" s="16">
        <v>0</v>
      </c>
      <c r="E123" s="16">
        <v>0</v>
      </c>
      <c r="F123" s="16">
        <v>0</v>
      </c>
      <c r="G123" s="16">
        <f t="shared" si="15"/>
        <v>0</v>
      </c>
    </row>
    <row r="124" spans="1:7">
      <c r="A124" s="15" t="s">
        <v>53</v>
      </c>
      <c r="B124" s="16">
        <v>0</v>
      </c>
      <c r="C124" s="16">
        <v>158610</v>
      </c>
      <c r="D124" s="16">
        <v>158610</v>
      </c>
      <c r="E124" s="16">
        <v>0</v>
      </c>
      <c r="F124" s="16">
        <v>0</v>
      </c>
      <c r="G124" s="16">
        <f t="shared" si="15"/>
        <v>158610</v>
      </c>
    </row>
    <row r="125" spans="1:7">
      <c r="A125" s="15" t="s">
        <v>54</v>
      </c>
      <c r="B125" s="16">
        <v>0</v>
      </c>
      <c r="C125" s="16">
        <v>0</v>
      </c>
      <c r="D125" s="16">
        <v>0</v>
      </c>
      <c r="E125" s="16">
        <v>0</v>
      </c>
      <c r="F125" s="16">
        <v>0</v>
      </c>
      <c r="G125" s="16">
        <f t="shared" si="15"/>
        <v>0</v>
      </c>
    </row>
    <row r="126" spans="1:7">
      <c r="A126" s="15" t="s">
        <v>55</v>
      </c>
      <c r="B126" s="16">
        <v>0</v>
      </c>
      <c r="C126" s="16">
        <v>0</v>
      </c>
      <c r="D126" s="16">
        <v>0</v>
      </c>
      <c r="E126" s="16">
        <v>0</v>
      </c>
      <c r="F126" s="16">
        <v>0</v>
      </c>
      <c r="G126" s="16">
        <f t="shared" si="15"/>
        <v>0</v>
      </c>
    </row>
    <row r="127" spans="1:7">
      <c r="A127" s="15" t="s">
        <v>56</v>
      </c>
      <c r="B127" s="16">
        <v>0</v>
      </c>
      <c r="C127" s="16">
        <v>55216</v>
      </c>
      <c r="D127" s="16">
        <v>55216</v>
      </c>
      <c r="E127" s="16">
        <v>0</v>
      </c>
      <c r="F127" s="16">
        <v>0</v>
      </c>
      <c r="G127" s="16">
        <f t="shared" si="15"/>
        <v>55216</v>
      </c>
    </row>
    <row r="128" spans="1:7">
      <c r="A128" s="14" t="s">
        <v>57</v>
      </c>
      <c r="B128" s="13">
        <f>SUM(B129:B131)</f>
        <v>135373053.13</v>
      </c>
      <c r="C128" s="13">
        <f t="shared" ref="C128:F128" si="20">SUM(C129:C131)</f>
        <v>52336818.670000002</v>
      </c>
      <c r="D128" s="13">
        <f t="shared" si="20"/>
        <v>187709871.80000001</v>
      </c>
      <c r="E128" s="13">
        <f t="shared" si="20"/>
        <v>96608318.019999996</v>
      </c>
      <c r="F128" s="13">
        <f t="shared" si="20"/>
        <v>86118877.429999992</v>
      </c>
      <c r="G128" s="13">
        <f t="shared" si="15"/>
        <v>91101553.780000016</v>
      </c>
    </row>
    <row r="129" spans="1:7">
      <c r="A129" s="15" t="s">
        <v>58</v>
      </c>
      <c r="B129" s="1">
        <v>135373053.13</v>
      </c>
      <c r="C129" s="16">
        <v>51891174.740000002</v>
      </c>
      <c r="D129" s="16">
        <v>187264227.87</v>
      </c>
      <c r="E129" s="16">
        <v>96165839.319999993</v>
      </c>
      <c r="F129" s="16">
        <v>85676398.729999989</v>
      </c>
      <c r="G129" s="16">
        <f t="shared" si="15"/>
        <v>91098388.550000012</v>
      </c>
    </row>
    <row r="130" spans="1:7">
      <c r="A130" s="15" t="s">
        <v>59</v>
      </c>
      <c r="B130" s="1">
        <v>0</v>
      </c>
      <c r="C130" s="16">
        <v>445643.93</v>
      </c>
      <c r="D130" s="16">
        <v>445643.93</v>
      </c>
      <c r="E130" s="16">
        <v>442478.7</v>
      </c>
      <c r="F130" s="16">
        <v>442478.7</v>
      </c>
      <c r="G130" s="16">
        <f>D130-E130</f>
        <v>3165.2299999999814</v>
      </c>
    </row>
    <row r="131" spans="1:7">
      <c r="A131" s="15" t="s">
        <v>60</v>
      </c>
      <c r="B131" s="1">
        <v>0</v>
      </c>
      <c r="C131" s="16">
        <v>0</v>
      </c>
      <c r="D131" s="16">
        <v>0</v>
      </c>
      <c r="E131" s="16">
        <v>0</v>
      </c>
      <c r="F131" s="16">
        <v>0</v>
      </c>
      <c r="G131" s="16">
        <f t="shared" si="15"/>
        <v>0</v>
      </c>
    </row>
    <row r="132" spans="1:7">
      <c r="A132" s="14" t="s">
        <v>61</v>
      </c>
      <c r="B132" s="13">
        <f>SUM(B133:B140)</f>
        <v>0</v>
      </c>
      <c r="C132" s="13">
        <f t="shared" ref="C132:F132" si="21">SUM(C133:C140)</f>
        <v>0</v>
      </c>
      <c r="D132" s="13">
        <f t="shared" si="21"/>
        <v>0</v>
      </c>
      <c r="E132" s="13">
        <f t="shared" si="21"/>
        <v>0</v>
      </c>
      <c r="F132" s="13">
        <f t="shared" si="21"/>
        <v>0</v>
      </c>
      <c r="G132" s="13">
        <f t="shared" si="15"/>
        <v>0</v>
      </c>
    </row>
    <row r="133" spans="1:7">
      <c r="A133" s="15" t="s">
        <v>62</v>
      </c>
      <c r="B133" s="16"/>
      <c r="C133" s="16"/>
      <c r="D133" s="16"/>
      <c r="E133" s="16"/>
      <c r="F133" s="16"/>
      <c r="G133" s="16">
        <f t="shared" si="15"/>
        <v>0</v>
      </c>
    </row>
    <row r="134" spans="1:7">
      <c r="A134" s="15" t="s">
        <v>63</v>
      </c>
      <c r="B134" s="16"/>
      <c r="C134" s="16"/>
      <c r="D134" s="16"/>
      <c r="E134" s="16"/>
      <c r="F134" s="16"/>
      <c r="G134" s="16">
        <f t="shared" si="15"/>
        <v>0</v>
      </c>
    </row>
    <row r="135" spans="1:7">
      <c r="A135" s="15" t="s">
        <v>64</v>
      </c>
      <c r="B135" s="16"/>
      <c r="C135" s="16"/>
      <c r="D135" s="16"/>
      <c r="E135" s="16"/>
      <c r="F135" s="16"/>
      <c r="G135" s="16">
        <f t="shared" si="15"/>
        <v>0</v>
      </c>
    </row>
    <row r="136" spans="1:7">
      <c r="A136" s="15" t="s">
        <v>65</v>
      </c>
      <c r="B136" s="16"/>
      <c r="C136" s="16"/>
      <c r="D136" s="16"/>
      <c r="E136" s="16"/>
      <c r="F136" s="16"/>
      <c r="G136" s="16">
        <f t="shared" si="15"/>
        <v>0</v>
      </c>
    </row>
    <row r="137" spans="1:7">
      <c r="A137" s="15" t="s">
        <v>66</v>
      </c>
      <c r="B137" s="16"/>
      <c r="C137" s="16"/>
      <c r="D137" s="16"/>
      <c r="E137" s="16"/>
      <c r="F137" s="16"/>
      <c r="G137" s="16">
        <f t="shared" si="15"/>
        <v>0</v>
      </c>
    </row>
    <row r="138" spans="1:7">
      <c r="A138" s="15" t="s">
        <v>67</v>
      </c>
      <c r="B138" s="16"/>
      <c r="C138" s="16"/>
      <c r="D138" s="16"/>
      <c r="E138" s="16"/>
      <c r="F138" s="16"/>
      <c r="G138" s="16">
        <f t="shared" si="15"/>
        <v>0</v>
      </c>
    </row>
    <row r="139" spans="1:7">
      <c r="A139" s="15" t="s">
        <v>68</v>
      </c>
      <c r="B139" s="16"/>
      <c r="C139" s="16"/>
      <c r="D139" s="16"/>
      <c r="E139" s="16"/>
      <c r="F139" s="16"/>
      <c r="G139" s="16">
        <f t="shared" si="15"/>
        <v>0</v>
      </c>
    </row>
    <row r="140" spans="1:7">
      <c r="A140" s="15" t="s">
        <v>69</v>
      </c>
      <c r="B140" s="16"/>
      <c r="C140" s="16"/>
      <c r="D140" s="16"/>
      <c r="E140" s="16"/>
      <c r="F140" s="16"/>
      <c r="G140" s="16">
        <f t="shared" si="15"/>
        <v>0</v>
      </c>
    </row>
    <row r="141" spans="1:7">
      <c r="A141" s="14" t="s">
        <v>70</v>
      </c>
      <c r="B141" s="13">
        <f>SUM(B142:B144)</f>
        <v>0</v>
      </c>
      <c r="C141" s="13">
        <f t="shared" ref="C141:F141" si="22">SUM(C142:C144)</f>
        <v>0</v>
      </c>
      <c r="D141" s="13">
        <f t="shared" si="22"/>
        <v>0</v>
      </c>
      <c r="E141" s="13">
        <f t="shared" si="22"/>
        <v>0</v>
      </c>
      <c r="F141" s="13">
        <f t="shared" si="22"/>
        <v>0</v>
      </c>
      <c r="G141" s="13">
        <f t="shared" si="15"/>
        <v>0</v>
      </c>
    </row>
    <row r="142" spans="1:7">
      <c r="A142" s="15" t="s">
        <v>71</v>
      </c>
      <c r="B142" s="16"/>
      <c r="C142" s="16"/>
      <c r="D142" s="16"/>
      <c r="E142" s="16"/>
      <c r="F142" s="16"/>
      <c r="G142" s="16">
        <f t="shared" si="15"/>
        <v>0</v>
      </c>
    </row>
    <row r="143" spans="1:7">
      <c r="A143" s="15" t="s">
        <v>72</v>
      </c>
      <c r="B143" s="16"/>
      <c r="C143" s="16"/>
      <c r="D143" s="16"/>
      <c r="E143" s="16"/>
      <c r="F143" s="16"/>
      <c r="G143" s="16">
        <f t="shared" si="15"/>
        <v>0</v>
      </c>
    </row>
    <row r="144" spans="1:7">
      <c r="A144" s="15" t="s">
        <v>73</v>
      </c>
      <c r="B144" s="16"/>
      <c r="C144" s="16"/>
      <c r="D144" s="16"/>
      <c r="E144" s="16"/>
      <c r="F144" s="16"/>
      <c r="G144" s="16">
        <f t="shared" si="15"/>
        <v>0</v>
      </c>
    </row>
    <row r="145" spans="1:7">
      <c r="A145" s="14" t="s">
        <v>74</v>
      </c>
      <c r="B145" s="13">
        <f>SUM(B146:B152)</f>
        <v>1585935.2</v>
      </c>
      <c r="C145" s="13">
        <f t="shared" ref="C145:F145" si="23">SUM(C146:C152)</f>
        <v>461705.54</v>
      </c>
      <c r="D145" s="13">
        <f t="shared" si="23"/>
        <v>2047640.74</v>
      </c>
      <c r="E145" s="13">
        <f t="shared" si="23"/>
        <v>1942822.4</v>
      </c>
      <c r="F145" s="13">
        <f t="shared" si="23"/>
        <v>1942822.4</v>
      </c>
      <c r="G145" s="13">
        <f t="shared" ref="G145:G152" si="24">D145-E145</f>
        <v>104818.34000000008</v>
      </c>
    </row>
    <row r="146" spans="1:7">
      <c r="A146" s="15" t="s">
        <v>75</v>
      </c>
      <c r="B146" s="16">
        <v>1385935.2</v>
      </c>
      <c r="C146" s="53">
        <v>461705.54</v>
      </c>
      <c r="D146" s="54">
        <v>1847640.74</v>
      </c>
      <c r="E146" s="53">
        <v>1847640.74</v>
      </c>
      <c r="F146" s="53">
        <v>1847640.74</v>
      </c>
      <c r="G146" s="16">
        <f t="shared" si="24"/>
        <v>0</v>
      </c>
    </row>
    <row r="147" spans="1:7">
      <c r="A147" s="15" t="s">
        <v>76</v>
      </c>
      <c r="B147" s="16">
        <v>200000</v>
      </c>
      <c r="C147" s="53">
        <v>0</v>
      </c>
      <c r="D147" s="54">
        <v>200000</v>
      </c>
      <c r="E147" s="53">
        <v>95181.66</v>
      </c>
      <c r="F147" s="53">
        <v>95181.66</v>
      </c>
      <c r="G147" s="16">
        <f t="shared" si="24"/>
        <v>104818.34</v>
      </c>
    </row>
    <row r="148" spans="1:7">
      <c r="A148" s="15" t="s">
        <v>77</v>
      </c>
      <c r="B148" s="16"/>
      <c r="C148" s="16"/>
      <c r="D148" s="16"/>
      <c r="E148" s="16"/>
      <c r="F148" s="16"/>
      <c r="G148" s="16">
        <f t="shared" si="24"/>
        <v>0</v>
      </c>
    </row>
    <row r="149" spans="1:7">
      <c r="A149" s="15" t="s">
        <v>78</v>
      </c>
      <c r="B149" s="16"/>
      <c r="C149" s="16"/>
      <c r="D149" s="16"/>
      <c r="E149" s="16"/>
      <c r="F149" s="16"/>
      <c r="G149" s="16">
        <f t="shared" si="24"/>
        <v>0</v>
      </c>
    </row>
    <row r="150" spans="1:7">
      <c r="A150" s="15" t="s">
        <v>79</v>
      </c>
      <c r="B150" s="16"/>
      <c r="C150" s="16"/>
      <c r="D150" s="16"/>
      <c r="E150" s="16"/>
      <c r="F150" s="16"/>
      <c r="G150" s="16">
        <f t="shared" si="24"/>
        <v>0</v>
      </c>
    </row>
    <row r="151" spans="1:7">
      <c r="A151" s="15" t="s">
        <v>80</v>
      </c>
      <c r="B151" s="16"/>
      <c r="C151" s="16"/>
      <c r="D151" s="16"/>
      <c r="E151" s="16"/>
      <c r="F151" s="16"/>
      <c r="G151" s="16">
        <f t="shared" si="24"/>
        <v>0</v>
      </c>
    </row>
    <row r="152" spans="1:7">
      <c r="A152" s="15" t="s">
        <v>81</v>
      </c>
      <c r="B152" s="16"/>
      <c r="C152" s="16"/>
      <c r="D152" s="16"/>
      <c r="E152" s="16"/>
      <c r="F152" s="16"/>
      <c r="G152" s="16">
        <f t="shared" si="24"/>
        <v>0</v>
      </c>
    </row>
    <row r="153" spans="1:7" ht="5.0999999999999996" customHeight="1">
      <c r="A153" s="14"/>
      <c r="B153" s="16"/>
      <c r="C153" s="16"/>
      <c r="D153" s="16"/>
      <c r="E153" s="16"/>
      <c r="F153" s="16"/>
      <c r="G153" s="16"/>
    </row>
    <row r="154" spans="1:7">
      <c r="A154" s="12" t="s">
        <v>83</v>
      </c>
      <c r="B154" s="13">
        <f>B4+B79</f>
        <v>382117055.64999998</v>
      </c>
      <c r="C154" s="13">
        <f t="shared" ref="C154:G154" si="25">C4+C79</f>
        <v>74992403.560000017</v>
      </c>
      <c r="D154" s="13">
        <f t="shared" si="25"/>
        <v>457109459.21000004</v>
      </c>
      <c r="E154" s="13">
        <f t="shared" si="25"/>
        <v>346155401.05000001</v>
      </c>
      <c r="F154" s="13">
        <f t="shared" si="25"/>
        <v>331457827.20000005</v>
      </c>
      <c r="G154" s="13">
        <f>G4+G79</f>
        <v>110954058.16000004</v>
      </c>
    </row>
    <row r="155" spans="1:7" ht="5.0999999999999996" customHeight="1">
      <c r="A155" s="17"/>
      <c r="B155" s="18"/>
      <c r="C155" s="18"/>
      <c r="D155" s="18"/>
      <c r="E155" s="18"/>
      <c r="F155" s="18"/>
      <c r="G155" s="18"/>
    </row>
  </sheetData>
  <mergeCells count="2">
    <mergeCell ref="A1:G1"/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G26" sqref="G26"/>
    </sheetView>
  </sheetViews>
  <sheetFormatPr baseColWidth="10" defaultRowHeight="11.25"/>
  <cols>
    <col min="1" max="1" width="45.83203125" style="19" customWidth="1"/>
    <col min="2" max="7" width="16.83203125" style="19" customWidth="1"/>
    <col min="8" max="16384" width="12" style="19"/>
  </cols>
  <sheetData>
    <row r="1" spans="1:7" ht="56.1" customHeight="1">
      <c r="A1" s="73" t="s">
        <v>150</v>
      </c>
      <c r="B1" s="74"/>
      <c r="C1" s="74"/>
      <c r="D1" s="74"/>
      <c r="E1" s="74"/>
      <c r="F1" s="74"/>
      <c r="G1" s="75"/>
    </row>
    <row r="2" spans="1:7">
      <c r="A2" s="20"/>
      <c r="B2" s="76" t="s">
        <v>0</v>
      </c>
      <c r="C2" s="76"/>
      <c r="D2" s="76"/>
      <c r="E2" s="76"/>
      <c r="F2" s="76"/>
      <c r="G2" s="20"/>
    </row>
    <row r="3" spans="1:7" ht="22.5">
      <c r="A3" s="21" t="s">
        <v>1</v>
      </c>
      <c r="B3" s="22" t="s">
        <v>2</v>
      </c>
      <c r="C3" s="22" t="s">
        <v>84</v>
      </c>
      <c r="D3" s="22" t="s">
        <v>85</v>
      </c>
      <c r="E3" s="22" t="s">
        <v>5</v>
      </c>
      <c r="F3" s="22" t="s">
        <v>86</v>
      </c>
      <c r="G3" s="21" t="s">
        <v>87</v>
      </c>
    </row>
    <row r="4" spans="1:7">
      <c r="A4" s="23" t="s">
        <v>88</v>
      </c>
      <c r="B4" s="24"/>
      <c r="C4" s="24"/>
      <c r="D4" s="24"/>
      <c r="E4" s="24"/>
      <c r="F4" s="24"/>
      <c r="G4" s="24"/>
    </row>
    <row r="5" spans="1:7">
      <c r="A5" s="25" t="s">
        <v>89</v>
      </c>
      <c r="B5" s="13">
        <f t="shared" ref="B5:G5" si="0">SUM(B6:B13)</f>
        <v>169917450</v>
      </c>
      <c r="C5" s="13">
        <f t="shared" si="0"/>
        <v>4250309.79</v>
      </c>
      <c r="D5" s="13">
        <f t="shared" si="0"/>
        <v>174167759.78999999</v>
      </c>
      <c r="E5" s="13">
        <f t="shared" si="0"/>
        <v>163205132.56999999</v>
      </c>
      <c r="F5" s="13">
        <f t="shared" si="0"/>
        <v>161007651.19999999</v>
      </c>
      <c r="G5" s="13">
        <f>SUM(G6:G13)</f>
        <v>10962627.219999999</v>
      </c>
    </row>
    <row r="6" spans="1:7">
      <c r="A6" s="26" t="s">
        <v>90</v>
      </c>
      <c r="B6" s="48">
        <v>169917450</v>
      </c>
      <c r="C6" s="16">
        <v>4250309.79</v>
      </c>
      <c r="D6" s="16">
        <v>174167759.78999999</v>
      </c>
      <c r="E6" s="47">
        <v>163205132.56999999</v>
      </c>
      <c r="F6" s="47">
        <v>161007651.19999999</v>
      </c>
      <c r="G6" s="16">
        <f t="shared" ref="G6:G13" si="1">D6-E6</f>
        <v>10962627.219999999</v>
      </c>
    </row>
    <row r="7" spans="1:7">
      <c r="A7" s="26" t="s">
        <v>91</v>
      </c>
      <c r="B7" s="16"/>
      <c r="C7" s="16"/>
      <c r="D7" s="16"/>
      <c r="E7" s="16"/>
      <c r="F7" s="16"/>
      <c r="G7" s="16">
        <f t="shared" si="1"/>
        <v>0</v>
      </c>
    </row>
    <row r="8" spans="1:7">
      <c r="A8" s="26" t="s">
        <v>92</v>
      </c>
      <c r="B8" s="16"/>
      <c r="C8" s="16"/>
      <c r="D8" s="16"/>
      <c r="E8" s="16"/>
      <c r="F8" s="16"/>
      <c r="G8" s="16">
        <f t="shared" si="1"/>
        <v>0</v>
      </c>
    </row>
    <row r="9" spans="1:7">
      <c r="A9" s="26" t="s">
        <v>93</v>
      </c>
      <c r="B9" s="16"/>
      <c r="C9" s="16"/>
      <c r="D9" s="16"/>
      <c r="E9" s="16"/>
      <c r="F9" s="16"/>
      <c r="G9" s="16">
        <f t="shared" si="1"/>
        <v>0</v>
      </c>
    </row>
    <row r="10" spans="1:7">
      <c r="A10" s="26" t="s">
        <v>94</v>
      </c>
      <c r="B10" s="16"/>
      <c r="C10" s="16"/>
      <c r="D10" s="16"/>
      <c r="E10" s="16"/>
      <c r="F10" s="16"/>
      <c r="G10" s="16">
        <f t="shared" si="1"/>
        <v>0</v>
      </c>
    </row>
    <row r="11" spans="1:7">
      <c r="A11" s="26" t="s">
        <v>95</v>
      </c>
      <c r="B11" s="16"/>
      <c r="C11" s="16"/>
      <c r="D11" s="16"/>
      <c r="E11" s="16"/>
      <c r="F11" s="16"/>
      <c r="G11" s="16">
        <f t="shared" si="1"/>
        <v>0</v>
      </c>
    </row>
    <row r="12" spans="1:7">
      <c r="A12" s="26" t="s">
        <v>96</v>
      </c>
      <c r="B12" s="16"/>
      <c r="C12" s="16"/>
      <c r="D12" s="16"/>
      <c r="E12" s="16"/>
      <c r="F12" s="16"/>
      <c r="G12" s="16">
        <f t="shared" si="1"/>
        <v>0</v>
      </c>
    </row>
    <row r="13" spans="1:7">
      <c r="A13" s="26" t="s">
        <v>97</v>
      </c>
      <c r="B13" s="16"/>
      <c r="C13" s="16"/>
      <c r="D13" s="16"/>
      <c r="E13" s="16"/>
      <c r="F13" s="16"/>
      <c r="G13" s="16">
        <f t="shared" si="1"/>
        <v>0</v>
      </c>
    </row>
    <row r="14" spans="1:7" ht="5.0999999999999996" customHeight="1">
      <c r="A14" s="26"/>
      <c r="B14" s="16"/>
      <c r="C14" s="16"/>
      <c r="D14" s="16"/>
      <c r="E14" s="16"/>
      <c r="F14" s="16"/>
      <c r="G14" s="16"/>
    </row>
    <row r="15" spans="1:7">
      <c r="A15" s="27" t="s">
        <v>98</v>
      </c>
      <c r="B15" s="16"/>
      <c r="C15" s="16"/>
      <c r="D15" s="16"/>
      <c r="E15" s="16"/>
      <c r="F15" s="16"/>
      <c r="G15" s="16"/>
    </row>
    <row r="16" spans="1:7">
      <c r="A16" s="27" t="s">
        <v>99</v>
      </c>
      <c r="B16" s="13">
        <f>SUM(B17:B24)</f>
        <v>212199605.64999998</v>
      </c>
      <c r="C16" s="13">
        <f t="shared" ref="C16:G16" si="2">SUM(C17:C24)</f>
        <v>70742093.770000011</v>
      </c>
      <c r="D16" s="13">
        <f t="shared" si="2"/>
        <v>282941699.41999996</v>
      </c>
      <c r="E16" s="13">
        <f t="shared" si="2"/>
        <v>182950268.48000002</v>
      </c>
      <c r="F16" s="13">
        <f t="shared" si="2"/>
        <v>170450176</v>
      </c>
      <c r="G16" s="13">
        <f t="shared" si="2"/>
        <v>99991430.939999938</v>
      </c>
    </row>
    <row r="17" spans="1:8">
      <c r="A17" s="26" t="s">
        <v>90</v>
      </c>
      <c r="B17" s="16">
        <v>212199605.64999998</v>
      </c>
      <c r="C17" s="16">
        <v>70742093.770000011</v>
      </c>
      <c r="D17" s="16">
        <v>282941699.41999996</v>
      </c>
      <c r="E17" s="16">
        <v>182950268.48000002</v>
      </c>
      <c r="F17" s="16">
        <v>170450176</v>
      </c>
      <c r="G17" s="16">
        <f>D17-E17</f>
        <v>99991430.939999938</v>
      </c>
    </row>
    <row r="18" spans="1:8">
      <c r="A18" s="26" t="s">
        <v>91</v>
      </c>
      <c r="B18" s="16"/>
      <c r="C18" s="16"/>
      <c r="D18" s="16"/>
      <c r="E18" s="16"/>
      <c r="F18" s="16"/>
      <c r="G18" s="16">
        <f t="shared" ref="G17:G24" si="3">D18-E18</f>
        <v>0</v>
      </c>
    </row>
    <row r="19" spans="1:8">
      <c r="A19" s="26" t="s">
        <v>92</v>
      </c>
      <c r="B19" s="16"/>
      <c r="C19" s="16"/>
      <c r="D19" s="16"/>
      <c r="E19" s="16"/>
      <c r="F19" s="16"/>
      <c r="G19" s="16">
        <f t="shared" si="3"/>
        <v>0</v>
      </c>
    </row>
    <row r="20" spans="1:8">
      <c r="A20" s="26" t="s">
        <v>93</v>
      </c>
      <c r="B20" s="16"/>
      <c r="C20" s="16"/>
      <c r="D20" s="16"/>
      <c r="E20" s="16"/>
      <c r="F20" s="16"/>
      <c r="G20" s="16">
        <f t="shared" si="3"/>
        <v>0</v>
      </c>
    </row>
    <row r="21" spans="1:8">
      <c r="A21" s="26" t="s">
        <v>94</v>
      </c>
      <c r="B21" s="16"/>
      <c r="C21" s="16"/>
      <c r="D21" s="16"/>
      <c r="E21" s="16"/>
      <c r="F21" s="16"/>
      <c r="G21" s="16">
        <f t="shared" si="3"/>
        <v>0</v>
      </c>
    </row>
    <row r="22" spans="1:8">
      <c r="A22" s="26" t="s">
        <v>95</v>
      </c>
      <c r="B22" s="16"/>
      <c r="C22" s="16"/>
      <c r="D22" s="16"/>
      <c r="E22" s="16"/>
      <c r="F22" s="16"/>
      <c r="G22" s="16">
        <f t="shared" si="3"/>
        <v>0</v>
      </c>
    </row>
    <row r="23" spans="1:8">
      <c r="A23" s="26" t="s">
        <v>96</v>
      </c>
      <c r="B23" s="16"/>
      <c r="C23" s="16"/>
      <c r="D23" s="16"/>
      <c r="E23" s="16"/>
      <c r="F23" s="16"/>
      <c r="G23" s="16">
        <f t="shared" si="3"/>
        <v>0</v>
      </c>
    </row>
    <row r="24" spans="1:8">
      <c r="A24" s="26" t="s">
        <v>97</v>
      </c>
      <c r="B24" s="16"/>
      <c r="C24" s="16"/>
      <c r="D24" s="16"/>
      <c r="E24" s="16"/>
      <c r="F24" s="16"/>
      <c r="G24" s="16">
        <f t="shared" si="3"/>
        <v>0</v>
      </c>
    </row>
    <row r="25" spans="1:8" ht="5.0999999999999996" customHeight="1">
      <c r="A25" s="28"/>
      <c r="B25" s="16"/>
      <c r="C25" s="16"/>
      <c r="D25" s="16"/>
      <c r="E25" s="16"/>
      <c r="F25" s="16"/>
      <c r="G25" s="16"/>
    </row>
    <row r="26" spans="1:8">
      <c r="A26" s="25" t="s">
        <v>83</v>
      </c>
      <c r="B26" s="13">
        <f>B5+B16</f>
        <v>382117055.64999998</v>
      </c>
      <c r="C26" s="13">
        <f t="shared" ref="C26:G26" si="4">C5+C16</f>
        <v>74992403.560000017</v>
      </c>
      <c r="D26" s="13">
        <f t="shared" si="4"/>
        <v>457109459.20999992</v>
      </c>
      <c r="E26" s="13">
        <f t="shared" si="4"/>
        <v>346155401.05000001</v>
      </c>
      <c r="F26" s="13">
        <f t="shared" si="4"/>
        <v>331457827.19999999</v>
      </c>
      <c r="G26" s="13">
        <f t="shared" si="4"/>
        <v>110954058.15999994</v>
      </c>
    </row>
    <row r="27" spans="1:8" ht="5.0999999999999996" customHeight="1">
      <c r="A27" s="29"/>
      <c r="B27" s="18"/>
      <c r="C27" s="18"/>
      <c r="D27" s="18"/>
      <c r="E27" s="18"/>
      <c r="F27" s="18"/>
      <c r="G27" s="18"/>
    </row>
    <row r="31" spans="1:8">
      <c r="D31" s="49"/>
      <c r="E31" s="49"/>
      <c r="F31" s="49"/>
      <c r="H31" s="16"/>
    </row>
    <row r="32" spans="1:8">
      <c r="B32" s="49"/>
      <c r="C32" s="49"/>
    </row>
    <row r="33" spans="2:6">
      <c r="D33" s="49"/>
      <c r="E33" s="49"/>
      <c r="F33" s="49"/>
    </row>
    <row r="34" spans="2:6">
      <c r="B34" s="50"/>
    </row>
  </sheetData>
  <mergeCells count="2">
    <mergeCell ref="A1:G1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"/>
  <sheetViews>
    <sheetView topLeftCell="A49" workbookViewId="0">
      <selection activeCell="G93" sqref="G93"/>
    </sheetView>
  </sheetViews>
  <sheetFormatPr baseColWidth="10" defaultRowHeight="11.25"/>
  <cols>
    <col min="1" max="1" width="65.83203125" style="19" customWidth="1"/>
    <col min="2" max="6" width="17.83203125" style="19" customWidth="1"/>
    <col min="7" max="7" width="26" style="19" customWidth="1"/>
    <col min="8" max="8" width="12" style="19"/>
    <col min="9" max="9" width="21" style="19" hidden="1" customWidth="1"/>
    <col min="10" max="10" width="19" style="19" hidden="1" customWidth="1"/>
    <col min="11" max="11" width="22.1640625" style="19" hidden="1" customWidth="1"/>
    <col min="12" max="12" width="20.6640625" style="19" hidden="1" customWidth="1"/>
    <col min="13" max="13" width="18.5" style="19" hidden="1" customWidth="1"/>
    <col min="14" max="14" width="21.5" style="19" hidden="1" customWidth="1"/>
    <col min="15" max="16" width="0" style="19" hidden="1" customWidth="1"/>
    <col min="17" max="17" width="15.83203125" style="19" hidden="1" customWidth="1"/>
    <col min="18" max="18" width="17.6640625" style="19" hidden="1" customWidth="1"/>
    <col min="19" max="19" width="17.33203125" style="19" hidden="1" customWidth="1"/>
    <col min="20" max="20" width="16.6640625" style="19" hidden="1" customWidth="1"/>
    <col min="21" max="21" width="15.83203125" style="19" hidden="1" customWidth="1"/>
    <col min="22" max="22" width="16.5" style="19" hidden="1" customWidth="1"/>
    <col min="23" max="26" width="0" style="19" hidden="1" customWidth="1"/>
    <col min="27" max="27" width="25.83203125" style="19" hidden="1" customWidth="1"/>
    <col min="28" max="28" width="30.33203125" style="19" hidden="1" customWidth="1"/>
    <col min="29" max="16384" width="12" style="19"/>
  </cols>
  <sheetData>
    <row r="1" spans="1:28" ht="62.25" customHeight="1">
      <c r="A1" s="73" t="s">
        <v>151</v>
      </c>
      <c r="B1" s="77"/>
      <c r="C1" s="77"/>
      <c r="D1" s="77"/>
      <c r="E1" s="77"/>
      <c r="F1" s="77"/>
      <c r="G1" s="78"/>
    </row>
    <row r="2" spans="1:28" ht="12" customHeight="1">
      <c r="A2" s="30"/>
      <c r="B2" s="76" t="s">
        <v>0</v>
      </c>
      <c r="C2" s="76"/>
      <c r="D2" s="76"/>
      <c r="E2" s="76"/>
      <c r="F2" s="76"/>
      <c r="G2" s="20"/>
    </row>
    <row r="3" spans="1:28" ht="22.5">
      <c r="A3" s="31" t="s">
        <v>1</v>
      </c>
      <c r="B3" s="57" t="s">
        <v>2</v>
      </c>
      <c r="C3" s="57" t="s">
        <v>3</v>
      </c>
      <c r="D3" s="57" t="s">
        <v>4</v>
      </c>
      <c r="E3" s="57" t="s">
        <v>5</v>
      </c>
      <c r="F3" s="57" t="s">
        <v>86</v>
      </c>
      <c r="G3" s="21" t="s">
        <v>7</v>
      </c>
    </row>
    <row r="4" spans="1:28" ht="5.0999999999999996" customHeight="1">
      <c r="A4" s="23"/>
      <c r="B4" s="24"/>
      <c r="C4" s="24"/>
      <c r="D4" s="24"/>
      <c r="E4" s="24"/>
      <c r="F4" s="24"/>
      <c r="G4" s="24"/>
    </row>
    <row r="5" spans="1:28">
      <c r="A5" s="32" t="s">
        <v>100</v>
      </c>
      <c r="B5" s="13">
        <f t="shared" ref="B5:G5" si="0">B6+B16+B25+B36</f>
        <v>169917450</v>
      </c>
      <c r="C5" s="13">
        <f t="shared" si="0"/>
        <v>4250309.7900000019</v>
      </c>
      <c r="D5" s="13">
        <f t="shared" si="0"/>
        <v>174167759.78999999</v>
      </c>
      <c r="E5" s="13">
        <f t="shared" si="0"/>
        <v>163205132.56999999</v>
      </c>
      <c r="F5" s="13">
        <f t="shared" si="0"/>
        <v>161007651.20000002</v>
      </c>
      <c r="G5" s="13">
        <f t="shared" si="0"/>
        <v>10962627.220000001</v>
      </c>
      <c r="I5" s="68">
        <f t="shared" ref="I5:N5" si="1">I6+I16+I25+I36</f>
        <v>382117055.64999998</v>
      </c>
      <c r="J5" s="68">
        <f t="shared" si="1"/>
        <v>74992403.560000002</v>
      </c>
      <c r="K5" s="68">
        <f t="shared" si="1"/>
        <v>457109459.20999998</v>
      </c>
      <c r="L5" s="68">
        <f t="shared" si="1"/>
        <v>346155401.04999995</v>
      </c>
      <c r="M5" s="68">
        <f t="shared" si="1"/>
        <v>331457827.19999999</v>
      </c>
      <c r="N5" s="68">
        <f t="shared" si="1"/>
        <v>110954058.16000007</v>
      </c>
    </row>
    <row r="6" spans="1:28">
      <c r="A6" s="12" t="s">
        <v>101</v>
      </c>
      <c r="B6" s="13">
        <f t="shared" ref="B6:G6" si="2">SUM(B7:B14)</f>
        <v>101219628.25</v>
      </c>
      <c r="C6" s="13">
        <f t="shared" si="2"/>
        <v>-2507653.9599999976</v>
      </c>
      <c r="D6" s="13">
        <f t="shared" si="2"/>
        <v>98711974.290000007</v>
      </c>
      <c r="E6" s="13">
        <f t="shared" si="2"/>
        <v>91366754.349999994</v>
      </c>
      <c r="F6" s="13">
        <f t="shared" si="2"/>
        <v>89302008.25</v>
      </c>
      <c r="G6" s="13">
        <f t="shared" si="2"/>
        <v>7345219.9400000023</v>
      </c>
      <c r="I6" s="68">
        <f t="shared" ref="I6:N6" si="3">SUM(I7:I14)</f>
        <v>174235010.56999999</v>
      </c>
      <c r="J6" s="68">
        <f t="shared" si="3"/>
        <v>10409345.24</v>
      </c>
      <c r="K6" s="68">
        <f t="shared" si="3"/>
        <v>184644355.81</v>
      </c>
      <c r="L6" s="68">
        <f t="shared" si="3"/>
        <v>169844155.53</v>
      </c>
      <c r="M6" s="68">
        <f t="shared" si="3"/>
        <v>166064435.98999998</v>
      </c>
      <c r="N6" s="68">
        <f t="shared" si="3"/>
        <v>14800200.280000012</v>
      </c>
    </row>
    <row r="7" spans="1:28">
      <c r="A7" s="15" t="s">
        <v>102</v>
      </c>
      <c r="B7" s="51">
        <v>9887020</v>
      </c>
      <c r="C7" s="51">
        <v>920000</v>
      </c>
      <c r="D7" s="51">
        <v>10807020</v>
      </c>
      <c r="E7" s="51">
        <v>10644056.440000001</v>
      </c>
      <c r="F7" s="51">
        <v>10570862.34</v>
      </c>
      <c r="G7" s="16">
        <f t="shared" ref="G7:G14" si="4">D7-E7</f>
        <v>162963.55999999866</v>
      </c>
      <c r="I7" s="51">
        <v>9887020</v>
      </c>
      <c r="J7" s="51">
        <v>920000</v>
      </c>
      <c r="K7" s="51">
        <v>10807020</v>
      </c>
      <c r="L7" s="51">
        <v>10644056.439999999</v>
      </c>
      <c r="M7" s="51">
        <v>10570862.34</v>
      </c>
      <c r="N7" s="16">
        <f t="shared" ref="N7:N14" si="5">K7-L7</f>
        <v>162963.56000000052</v>
      </c>
      <c r="Q7" s="65">
        <f t="shared" ref="Q7:Q38" si="6">I7+B7</f>
        <v>19774040</v>
      </c>
      <c r="R7" s="65">
        <f>J7-C7</f>
        <v>0</v>
      </c>
      <c r="S7" s="65">
        <f>K7-D7</f>
        <v>0</v>
      </c>
      <c r="T7" s="65">
        <f>L7-E7</f>
        <v>0</v>
      </c>
      <c r="U7" s="65">
        <f>M7-F7</f>
        <v>0</v>
      </c>
      <c r="V7" s="65">
        <f>N7+G7</f>
        <v>325927.11999999918</v>
      </c>
      <c r="W7" s="65">
        <f>O7+H7</f>
        <v>0</v>
      </c>
      <c r="X7" s="65">
        <f>Q7+I7</f>
        <v>29661060</v>
      </c>
      <c r="AA7" s="65">
        <f t="shared" ref="AA7:AB14" si="7">M7-F7</f>
        <v>0</v>
      </c>
      <c r="AB7" s="49">
        <f t="shared" si="7"/>
        <v>1.862645149230957E-9</v>
      </c>
    </row>
    <row r="8" spans="1:28">
      <c r="A8" s="15" t="s">
        <v>103</v>
      </c>
      <c r="B8" s="51">
        <v>423261</v>
      </c>
      <c r="C8" s="51">
        <v>-1776.7800000000002</v>
      </c>
      <c r="D8" s="51">
        <v>421484.22</v>
      </c>
      <c r="E8" s="51">
        <v>417937.69</v>
      </c>
      <c r="F8" s="51">
        <v>417937.69</v>
      </c>
      <c r="G8" s="16">
        <f t="shared" si="4"/>
        <v>3546.5299999999697</v>
      </c>
      <c r="I8" s="51">
        <v>423261</v>
      </c>
      <c r="J8" s="51">
        <v>-1776.78</v>
      </c>
      <c r="K8" s="51">
        <v>421484.22</v>
      </c>
      <c r="L8" s="51">
        <v>417937.69</v>
      </c>
      <c r="M8" s="51">
        <v>417937.69</v>
      </c>
      <c r="N8" s="16">
        <f t="shared" si="5"/>
        <v>3546.5299999999697</v>
      </c>
      <c r="Q8" s="65">
        <f t="shared" si="6"/>
        <v>846522</v>
      </c>
      <c r="R8" s="65">
        <f t="shared" ref="R8:R38" si="8">J8-C8</f>
        <v>0</v>
      </c>
      <c r="S8" s="65">
        <f t="shared" ref="S8:S37" si="9">K8+D8</f>
        <v>842968.44</v>
      </c>
      <c r="T8" s="65">
        <f t="shared" ref="T8:T38" si="10">L8-E8</f>
        <v>0</v>
      </c>
      <c r="U8" s="65">
        <f t="shared" ref="U8:U38" si="11">M8-F8</f>
        <v>0</v>
      </c>
      <c r="V8" s="65">
        <f t="shared" ref="V8:V38" si="12">N8+G8</f>
        <v>7093.0599999999395</v>
      </c>
      <c r="X8" s="19">
        <f t="shared" ref="X8:X38" si="13">Q8*-1</f>
        <v>-846522</v>
      </c>
      <c r="AA8" s="65">
        <f t="shared" si="7"/>
        <v>0</v>
      </c>
      <c r="AB8" s="49">
        <f t="shared" si="7"/>
        <v>0</v>
      </c>
    </row>
    <row r="9" spans="1:28">
      <c r="A9" s="15" t="s">
        <v>104</v>
      </c>
      <c r="B9" s="51">
        <v>28794755</v>
      </c>
      <c r="C9" s="51">
        <v>503043.05000000028</v>
      </c>
      <c r="D9" s="51">
        <v>29297798.050000004</v>
      </c>
      <c r="E9" s="51">
        <v>27110729.84</v>
      </c>
      <c r="F9" s="51">
        <v>26994859.790000003</v>
      </c>
      <c r="G9" s="16">
        <f t="shared" si="4"/>
        <v>2187068.2100000046</v>
      </c>
      <c r="I9" s="51">
        <v>39946420.200000003</v>
      </c>
      <c r="J9" s="51">
        <v>1751345.5</v>
      </c>
      <c r="K9" s="51">
        <v>41697765.700000003</v>
      </c>
      <c r="L9" s="51">
        <v>38317824.509999998</v>
      </c>
      <c r="M9" s="51">
        <v>38123853.369999997</v>
      </c>
      <c r="N9" s="16">
        <f t="shared" si="5"/>
        <v>3379941.1900000051</v>
      </c>
      <c r="Q9" s="65">
        <f t="shared" si="6"/>
        <v>68741175.200000003</v>
      </c>
      <c r="R9" s="65">
        <f t="shared" si="8"/>
        <v>1248302.4499999997</v>
      </c>
      <c r="S9" s="65">
        <f t="shared" si="9"/>
        <v>70995563.75</v>
      </c>
      <c r="T9" s="65">
        <f t="shared" si="10"/>
        <v>11207094.669999998</v>
      </c>
      <c r="U9" s="65">
        <f t="shared" si="11"/>
        <v>11128993.579999994</v>
      </c>
      <c r="V9" s="65">
        <f t="shared" si="12"/>
        <v>5567009.4000000097</v>
      </c>
      <c r="X9" s="19">
        <f t="shared" si="13"/>
        <v>-68741175.200000003</v>
      </c>
      <c r="AA9" s="65">
        <f t="shared" si="7"/>
        <v>11128993.579999994</v>
      </c>
      <c r="AB9" s="49">
        <f t="shared" si="7"/>
        <v>1192872.9800000004</v>
      </c>
    </row>
    <row r="10" spans="1:28">
      <c r="A10" s="15" t="s">
        <v>105</v>
      </c>
      <c r="B10" s="52">
        <v>0</v>
      </c>
      <c r="C10" s="52">
        <v>0</v>
      </c>
      <c r="D10" s="52">
        <v>0</v>
      </c>
      <c r="E10" s="51">
        <v>0</v>
      </c>
      <c r="F10" s="52">
        <v>0</v>
      </c>
      <c r="G10" s="16">
        <f t="shared" si="4"/>
        <v>0</v>
      </c>
      <c r="I10" s="52">
        <v>0</v>
      </c>
      <c r="J10" s="52">
        <v>0</v>
      </c>
      <c r="K10" s="52">
        <v>0</v>
      </c>
      <c r="L10" s="51">
        <v>0</v>
      </c>
      <c r="M10" s="52">
        <v>0</v>
      </c>
      <c r="N10" s="16">
        <f t="shared" si="5"/>
        <v>0</v>
      </c>
      <c r="Q10" s="65">
        <f t="shared" si="6"/>
        <v>0</v>
      </c>
      <c r="R10" s="65">
        <f t="shared" si="8"/>
        <v>0</v>
      </c>
      <c r="S10" s="65">
        <f t="shared" si="9"/>
        <v>0</v>
      </c>
      <c r="T10" s="65">
        <f t="shared" si="10"/>
        <v>0</v>
      </c>
      <c r="U10" s="65">
        <f t="shared" si="11"/>
        <v>0</v>
      </c>
      <c r="V10" s="65">
        <f t="shared" si="12"/>
        <v>0</v>
      </c>
      <c r="X10" s="19">
        <f t="shared" si="13"/>
        <v>0</v>
      </c>
      <c r="AA10" s="65">
        <f t="shared" si="7"/>
        <v>0</v>
      </c>
      <c r="AB10" s="49">
        <f t="shared" si="7"/>
        <v>0</v>
      </c>
    </row>
    <row r="11" spans="1:28">
      <c r="A11" s="15" t="s">
        <v>106</v>
      </c>
      <c r="B11" s="51">
        <v>46176553.25</v>
      </c>
      <c r="C11" s="51">
        <v>-8904778.9999999981</v>
      </c>
      <c r="D11" s="51">
        <v>37271774.25</v>
      </c>
      <c r="E11" s="51">
        <v>33169867.800000001</v>
      </c>
      <c r="F11" s="51">
        <v>31301665.850000001</v>
      </c>
      <c r="G11" s="16">
        <f t="shared" si="4"/>
        <v>4101906.4499999993</v>
      </c>
      <c r="I11" s="51">
        <v>61187435.969999999</v>
      </c>
      <c r="J11" s="51">
        <v>-8344869.6200000001</v>
      </c>
      <c r="K11" s="51">
        <v>52842566.350000001</v>
      </c>
      <c r="L11" s="51">
        <v>48005850.439999998</v>
      </c>
      <c r="M11" s="51">
        <v>46137648.490000002</v>
      </c>
      <c r="N11" s="16">
        <f t="shared" si="5"/>
        <v>4836715.9100000039</v>
      </c>
      <c r="Q11" s="65">
        <f t="shared" si="6"/>
        <v>107363989.22</v>
      </c>
      <c r="R11" s="65">
        <f t="shared" si="8"/>
        <v>559909.37999999803</v>
      </c>
      <c r="S11" s="65">
        <f t="shared" si="9"/>
        <v>90114340.599999994</v>
      </c>
      <c r="T11" s="65">
        <f t="shared" si="10"/>
        <v>14835982.639999997</v>
      </c>
      <c r="U11" s="65">
        <f t="shared" si="11"/>
        <v>14835982.640000001</v>
      </c>
      <c r="V11" s="65">
        <f t="shared" si="12"/>
        <v>8938622.3600000031</v>
      </c>
      <c r="X11" s="19">
        <f t="shared" si="13"/>
        <v>-107363989.22</v>
      </c>
      <c r="AA11" s="65">
        <f t="shared" si="7"/>
        <v>14835982.640000001</v>
      </c>
      <c r="AB11" s="49">
        <f t="shared" si="7"/>
        <v>734809.46000000462</v>
      </c>
    </row>
    <row r="12" spans="1:28">
      <c r="A12" s="15" t="s">
        <v>107</v>
      </c>
      <c r="B12" s="52">
        <v>1889172</v>
      </c>
      <c r="C12" s="52">
        <v>3861595.61</v>
      </c>
      <c r="D12" s="52">
        <v>5750767.6100000003</v>
      </c>
      <c r="E12" s="51">
        <v>5637128.5999999996</v>
      </c>
      <c r="F12" s="52">
        <v>5637128.5999999996</v>
      </c>
      <c r="G12" s="16">
        <f t="shared" si="4"/>
        <v>113639.01000000071</v>
      </c>
      <c r="I12" s="52">
        <v>0</v>
      </c>
      <c r="J12" s="52">
        <v>0</v>
      </c>
      <c r="K12" s="52">
        <v>0</v>
      </c>
      <c r="L12" s="51">
        <v>0</v>
      </c>
      <c r="M12" s="52">
        <v>0</v>
      </c>
      <c r="N12" s="16">
        <f t="shared" si="5"/>
        <v>0</v>
      </c>
      <c r="Q12" s="65">
        <f t="shared" si="6"/>
        <v>1889172</v>
      </c>
      <c r="R12" s="65">
        <f t="shared" si="8"/>
        <v>-3861595.61</v>
      </c>
      <c r="S12" s="65">
        <f t="shared" si="9"/>
        <v>5750767.6100000003</v>
      </c>
      <c r="T12" s="65">
        <f t="shared" si="10"/>
        <v>-5637128.5999999996</v>
      </c>
      <c r="U12" s="65">
        <f t="shared" si="11"/>
        <v>-5637128.5999999996</v>
      </c>
      <c r="V12" s="65">
        <f t="shared" si="12"/>
        <v>113639.01000000071</v>
      </c>
      <c r="X12" s="19">
        <f t="shared" si="13"/>
        <v>-1889172</v>
      </c>
      <c r="AA12" s="65">
        <f t="shared" si="7"/>
        <v>-5637128.5999999996</v>
      </c>
      <c r="AB12" s="49">
        <f t="shared" si="7"/>
        <v>-113639.01000000071</v>
      </c>
    </row>
    <row r="13" spans="1:28">
      <c r="A13" s="15" t="s">
        <v>108</v>
      </c>
      <c r="B13" s="51"/>
      <c r="C13" s="51"/>
      <c r="D13" s="51"/>
      <c r="E13" s="51"/>
      <c r="F13" s="51"/>
      <c r="G13" s="16">
        <f t="shared" si="4"/>
        <v>0</v>
      </c>
      <c r="I13" s="51">
        <v>48742006.399999999</v>
      </c>
      <c r="J13" s="51">
        <v>14970382.98</v>
      </c>
      <c r="K13" s="51">
        <v>63712389.380000003</v>
      </c>
      <c r="L13" s="51">
        <v>58071452.469999999</v>
      </c>
      <c r="M13" s="51">
        <v>56434580.119999997</v>
      </c>
      <c r="N13" s="16">
        <f t="shared" si="5"/>
        <v>5640936.9100000039</v>
      </c>
      <c r="Q13" s="65">
        <f t="shared" si="6"/>
        <v>48742006.399999999</v>
      </c>
      <c r="R13" s="65">
        <f t="shared" si="8"/>
        <v>14970382.98</v>
      </c>
      <c r="S13" s="65">
        <f t="shared" si="9"/>
        <v>63712389.380000003</v>
      </c>
      <c r="T13" s="65">
        <f t="shared" si="10"/>
        <v>58071452.469999999</v>
      </c>
      <c r="U13" s="65">
        <f t="shared" si="11"/>
        <v>56434580.119999997</v>
      </c>
      <c r="V13" s="65">
        <f t="shared" si="12"/>
        <v>5640936.9100000039</v>
      </c>
      <c r="X13" s="19">
        <f t="shared" si="13"/>
        <v>-48742006.399999999</v>
      </c>
      <c r="AA13" s="65">
        <f t="shared" si="7"/>
        <v>56434580.119999997</v>
      </c>
      <c r="AB13" s="49">
        <f t="shared" si="7"/>
        <v>5640936.9100000039</v>
      </c>
    </row>
    <row r="14" spans="1:28">
      <c r="A14" s="15" t="s">
        <v>109</v>
      </c>
      <c r="B14" s="51">
        <v>14048867</v>
      </c>
      <c r="C14" s="51">
        <v>1114263.1600000001</v>
      </c>
      <c r="D14" s="51">
        <v>15163130.16</v>
      </c>
      <c r="E14" s="51">
        <v>14387033.98</v>
      </c>
      <c r="F14" s="51">
        <v>14379553.98</v>
      </c>
      <c r="G14" s="16">
        <f t="shared" si="4"/>
        <v>776096.1799999997</v>
      </c>
      <c r="I14" s="51">
        <v>14048867</v>
      </c>
      <c r="J14" s="51">
        <v>1114263.1599999999</v>
      </c>
      <c r="K14" s="51">
        <v>15163130.16</v>
      </c>
      <c r="L14" s="51">
        <v>14387033.98</v>
      </c>
      <c r="M14" s="51">
        <v>14379553.98</v>
      </c>
      <c r="N14" s="16">
        <f t="shared" si="5"/>
        <v>776096.1799999997</v>
      </c>
      <c r="Q14" s="65">
        <f t="shared" si="6"/>
        <v>28097734</v>
      </c>
      <c r="R14" s="65">
        <f t="shared" si="8"/>
        <v>0</v>
      </c>
      <c r="S14" s="65">
        <f t="shared" si="9"/>
        <v>30326260.32</v>
      </c>
      <c r="T14" s="65">
        <f t="shared" si="10"/>
        <v>0</v>
      </c>
      <c r="U14" s="65">
        <f t="shared" si="11"/>
        <v>0</v>
      </c>
      <c r="V14" s="65">
        <f t="shared" si="12"/>
        <v>1552192.3599999994</v>
      </c>
      <c r="X14" s="19">
        <f t="shared" si="13"/>
        <v>-28097734</v>
      </c>
      <c r="AA14" s="65">
        <f t="shared" si="7"/>
        <v>0</v>
      </c>
      <c r="AB14" s="49">
        <f t="shared" si="7"/>
        <v>0</v>
      </c>
    </row>
    <row r="15" spans="1:28" ht="5.0999999999999996" customHeight="1">
      <c r="A15" s="12"/>
      <c r="B15" s="51"/>
      <c r="C15" s="51"/>
      <c r="D15" s="51"/>
      <c r="E15" s="51"/>
      <c r="F15" s="51"/>
      <c r="G15" s="13"/>
      <c r="J15" s="51">
        <v>1114263.1599999999</v>
      </c>
      <c r="K15" s="51">
        <v>15163130.16</v>
      </c>
      <c r="L15" s="51">
        <v>14387033.98</v>
      </c>
      <c r="M15" s="51">
        <v>14379553.98</v>
      </c>
      <c r="N15" s="51">
        <v>14048867</v>
      </c>
      <c r="Q15" s="65">
        <f t="shared" si="6"/>
        <v>0</v>
      </c>
      <c r="R15" s="65">
        <f t="shared" si="8"/>
        <v>1114263.1599999999</v>
      </c>
      <c r="S15" s="65">
        <f t="shared" si="9"/>
        <v>15163130.16</v>
      </c>
      <c r="T15" s="65">
        <f t="shared" si="10"/>
        <v>14387033.98</v>
      </c>
      <c r="U15" s="65">
        <f t="shared" si="11"/>
        <v>14379553.98</v>
      </c>
      <c r="V15" s="65">
        <f t="shared" si="12"/>
        <v>14048867</v>
      </c>
      <c r="X15" s="19">
        <f t="shared" si="13"/>
        <v>0</v>
      </c>
      <c r="AA15" s="65"/>
      <c r="AB15" s="49"/>
    </row>
    <row r="16" spans="1:28">
      <c r="A16" s="12" t="s">
        <v>110</v>
      </c>
      <c r="B16" s="13">
        <f>SUM(B17:B23)</f>
        <v>63744886.75</v>
      </c>
      <c r="C16" s="13">
        <f>SUM(C17:C23)</f>
        <v>6435834.3499999996</v>
      </c>
      <c r="D16" s="13">
        <f>SUM(D17:D23)</f>
        <v>70180721.099999994</v>
      </c>
      <c r="E16" s="13">
        <f>SUM(E17:E23)</f>
        <v>66848923.949999996</v>
      </c>
      <c r="F16" s="13">
        <f>SUM(F17:F23)</f>
        <v>66716188.679999992</v>
      </c>
      <c r="G16" s="13">
        <f t="shared" ref="G16:G23" si="14">D16-E16</f>
        <v>3331797.1499999985</v>
      </c>
      <c r="I16" s="68">
        <f>SUM(I17:I23)</f>
        <v>198893087.34999999</v>
      </c>
      <c r="J16" s="68">
        <f>SUM(J17:J23)</f>
        <v>63110370.979999997</v>
      </c>
      <c r="K16" s="68">
        <f>SUM(K17:K23)</f>
        <v>262003458.33000001</v>
      </c>
      <c r="L16" s="68">
        <f>SUM(L17:L23)</f>
        <v>168235120.32999995</v>
      </c>
      <c r="M16" s="68">
        <f>SUM(M17:M23)</f>
        <v>157582408.41999996</v>
      </c>
      <c r="N16" s="68">
        <f t="shared" ref="N16:N23" si="15">K16-L16</f>
        <v>93768338.00000006</v>
      </c>
      <c r="Q16" s="65">
        <f t="shared" si="6"/>
        <v>262637974.09999999</v>
      </c>
      <c r="R16" s="65">
        <f t="shared" si="8"/>
        <v>56674536.629999995</v>
      </c>
      <c r="S16" s="65">
        <f t="shared" si="9"/>
        <v>332184179.43000001</v>
      </c>
      <c r="T16" s="65">
        <f t="shared" si="10"/>
        <v>101386196.37999997</v>
      </c>
      <c r="U16" s="65">
        <f t="shared" si="11"/>
        <v>90866219.739999965</v>
      </c>
      <c r="V16" s="65">
        <f t="shared" si="12"/>
        <v>97100135.150000066</v>
      </c>
      <c r="X16" s="19">
        <f t="shared" si="13"/>
        <v>-262637974.09999999</v>
      </c>
      <c r="AA16" s="65">
        <f t="shared" ref="AA16:AA38" si="16">M16-F16</f>
        <v>90866219.739999965</v>
      </c>
      <c r="AB16" s="49">
        <f t="shared" ref="AB16:AB38" si="17">N16-G16</f>
        <v>90436540.850000054</v>
      </c>
    </row>
    <row r="17" spans="1:28">
      <c r="A17" s="15" t="s">
        <v>111</v>
      </c>
      <c r="B17" s="51">
        <v>8344470</v>
      </c>
      <c r="C17" s="51">
        <v>-101224.46</v>
      </c>
      <c r="D17" s="51">
        <v>8243245.54</v>
      </c>
      <c r="E17" s="51">
        <v>8103250.8899999997</v>
      </c>
      <c r="F17" s="51">
        <v>8103250.8899999997</v>
      </c>
      <c r="G17" s="16">
        <f t="shared" si="14"/>
        <v>139994.65000000037</v>
      </c>
      <c r="I17" s="51">
        <v>56770405.359999999</v>
      </c>
      <c r="J17" s="51">
        <v>4262463.58</v>
      </c>
      <c r="K17" s="51">
        <v>61032868.939999998</v>
      </c>
      <c r="L17" s="51">
        <v>30435352.620000001</v>
      </c>
      <c r="M17" s="51">
        <v>29454033.68</v>
      </c>
      <c r="N17" s="16">
        <f t="shared" si="15"/>
        <v>30597516.319999997</v>
      </c>
      <c r="Q17" s="65">
        <f t="shared" si="6"/>
        <v>65114875.359999999</v>
      </c>
      <c r="R17" s="65">
        <f t="shared" si="8"/>
        <v>4363688.04</v>
      </c>
      <c r="S17" s="65">
        <f t="shared" si="9"/>
        <v>69276114.480000004</v>
      </c>
      <c r="T17" s="65">
        <f t="shared" si="10"/>
        <v>22332101.73</v>
      </c>
      <c r="U17" s="65">
        <f t="shared" si="11"/>
        <v>21350782.789999999</v>
      </c>
      <c r="V17" s="65">
        <f t="shared" si="12"/>
        <v>30737510.969999999</v>
      </c>
      <c r="X17" s="19">
        <f t="shared" si="13"/>
        <v>-65114875.359999999</v>
      </c>
      <c r="AA17" s="65">
        <f t="shared" si="16"/>
        <v>21350782.789999999</v>
      </c>
      <c r="AB17" s="49">
        <f t="shared" si="17"/>
        <v>30457521.669999994</v>
      </c>
    </row>
    <row r="18" spans="1:28">
      <c r="A18" s="15" t="s">
        <v>112</v>
      </c>
      <c r="B18" s="51">
        <v>38366284.75</v>
      </c>
      <c r="C18" s="51">
        <v>5717664.0299999993</v>
      </c>
      <c r="D18" s="51">
        <v>44083948.780000001</v>
      </c>
      <c r="E18" s="51">
        <v>41822436.82</v>
      </c>
      <c r="F18" s="51">
        <v>41706064.289999999</v>
      </c>
      <c r="G18" s="16">
        <f t="shared" si="14"/>
        <v>2261511.9600000009</v>
      </c>
      <c r="I18" s="51">
        <v>123584128.27</v>
      </c>
      <c r="J18" s="51">
        <v>43896913.009999998</v>
      </c>
      <c r="K18" s="51">
        <v>167481041.28</v>
      </c>
      <c r="L18" s="51">
        <v>117895572.76000001</v>
      </c>
      <c r="M18" s="51">
        <v>108698319.17</v>
      </c>
      <c r="N18" s="16">
        <f t="shared" si="15"/>
        <v>49585468.519999996</v>
      </c>
      <c r="Q18" s="65">
        <f t="shared" si="6"/>
        <v>161950413.01999998</v>
      </c>
      <c r="R18" s="65">
        <f t="shared" si="8"/>
        <v>38179248.979999997</v>
      </c>
      <c r="S18" s="65">
        <f t="shared" si="9"/>
        <v>211564990.06</v>
      </c>
      <c r="T18" s="65">
        <f t="shared" si="10"/>
        <v>76073135.939999998</v>
      </c>
      <c r="U18" s="65">
        <f t="shared" si="11"/>
        <v>66992254.880000003</v>
      </c>
      <c r="V18" s="65">
        <f t="shared" si="12"/>
        <v>51846980.479999997</v>
      </c>
      <c r="X18" s="19">
        <f t="shared" si="13"/>
        <v>-161950413.01999998</v>
      </c>
      <c r="AA18" s="65">
        <f t="shared" si="16"/>
        <v>66992254.880000003</v>
      </c>
      <c r="AB18" s="49">
        <f t="shared" si="17"/>
        <v>47323956.559999995</v>
      </c>
    </row>
    <row r="19" spans="1:28">
      <c r="A19" s="15" t="s">
        <v>113</v>
      </c>
      <c r="B19" s="51">
        <v>446175</v>
      </c>
      <c r="C19" s="51">
        <v>-49780.51</v>
      </c>
      <c r="D19" s="51">
        <v>396394.49</v>
      </c>
      <c r="E19" s="51">
        <v>392844.23</v>
      </c>
      <c r="F19" s="51">
        <v>392844.23</v>
      </c>
      <c r="G19" s="16">
        <f t="shared" si="14"/>
        <v>3550.2600000000093</v>
      </c>
      <c r="I19" s="51">
        <v>546175</v>
      </c>
      <c r="J19" s="51">
        <v>-49780.51</v>
      </c>
      <c r="K19" s="51">
        <v>496394.49</v>
      </c>
      <c r="L19" s="51">
        <v>474288.23</v>
      </c>
      <c r="M19" s="51">
        <v>454379.23</v>
      </c>
      <c r="N19" s="16">
        <f t="shared" si="15"/>
        <v>22106.260000000009</v>
      </c>
      <c r="Q19" s="65">
        <f t="shared" si="6"/>
        <v>992350</v>
      </c>
      <c r="R19" s="65">
        <f t="shared" si="8"/>
        <v>0</v>
      </c>
      <c r="S19" s="65">
        <f t="shared" si="9"/>
        <v>892788.98</v>
      </c>
      <c r="T19" s="65">
        <f t="shared" si="10"/>
        <v>81444</v>
      </c>
      <c r="U19" s="65">
        <f t="shared" si="11"/>
        <v>61535</v>
      </c>
      <c r="V19" s="65">
        <f t="shared" si="12"/>
        <v>25656.520000000019</v>
      </c>
      <c r="X19" s="19">
        <f t="shared" si="13"/>
        <v>-992350</v>
      </c>
      <c r="AA19" s="65">
        <f t="shared" si="16"/>
        <v>61535</v>
      </c>
      <c r="AB19" s="49">
        <f t="shared" si="17"/>
        <v>18556</v>
      </c>
    </row>
    <row r="20" spans="1:28">
      <c r="A20" s="15" t="s">
        <v>114</v>
      </c>
      <c r="B20" s="51">
        <v>7412383</v>
      </c>
      <c r="C20" s="51">
        <v>875125.30999999994</v>
      </c>
      <c r="D20" s="51">
        <v>8287508.3100000005</v>
      </c>
      <c r="E20" s="51">
        <v>7629900.04</v>
      </c>
      <c r="F20" s="51">
        <v>7629900.04</v>
      </c>
      <c r="G20" s="16">
        <f t="shared" si="14"/>
        <v>657608.27000000048</v>
      </c>
      <c r="I20" s="51">
        <v>8816804.7200000007</v>
      </c>
      <c r="J20" s="51">
        <v>14361080.99</v>
      </c>
      <c r="K20" s="51">
        <v>23177885.710000001</v>
      </c>
      <c r="L20" s="51">
        <v>9892103.0099999998</v>
      </c>
      <c r="M20" s="51">
        <v>9454235.3699999992</v>
      </c>
      <c r="N20" s="16">
        <f t="shared" si="15"/>
        <v>13285782.700000001</v>
      </c>
      <c r="Q20" s="65">
        <f t="shared" si="6"/>
        <v>16229187.720000001</v>
      </c>
      <c r="R20" s="65">
        <f t="shared" si="8"/>
        <v>13485955.68</v>
      </c>
      <c r="S20" s="65">
        <f t="shared" si="9"/>
        <v>31465394.020000003</v>
      </c>
      <c r="T20" s="65">
        <f t="shared" si="10"/>
        <v>2262202.9699999997</v>
      </c>
      <c r="U20" s="65">
        <f t="shared" si="11"/>
        <v>1824335.3299999991</v>
      </c>
      <c r="V20" s="65">
        <f t="shared" si="12"/>
        <v>13943390.970000003</v>
      </c>
      <c r="X20" s="19">
        <f t="shared" si="13"/>
        <v>-16229187.720000001</v>
      </c>
      <c r="AA20" s="65">
        <f t="shared" si="16"/>
        <v>1824335.3299999991</v>
      </c>
      <c r="AB20" s="49">
        <f t="shared" si="17"/>
        <v>12628174.43</v>
      </c>
    </row>
    <row r="21" spans="1:28">
      <c r="A21" s="15" t="s">
        <v>115</v>
      </c>
      <c r="B21" s="51">
        <v>3775746</v>
      </c>
      <c r="C21" s="51">
        <v>-159950.01999999999</v>
      </c>
      <c r="D21" s="51">
        <v>3615795.98</v>
      </c>
      <c r="E21" s="51">
        <v>3418956.48</v>
      </c>
      <c r="F21" s="51">
        <v>3418956.48</v>
      </c>
      <c r="G21" s="16">
        <f t="shared" si="14"/>
        <v>196839.5</v>
      </c>
      <c r="I21" s="51">
        <v>3775746</v>
      </c>
      <c r="J21" s="51">
        <v>-159950.01999999999</v>
      </c>
      <c r="K21" s="51">
        <v>3615795.98</v>
      </c>
      <c r="L21" s="51">
        <v>3418956.48</v>
      </c>
      <c r="M21" s="51">
        <v>3418956.48</v>
      </c>
      <c r="N21" s="16">
        <f t="shared" si="15"/>
        <v>196839.5</v>
      </c>
      <c r="Q21" s="65">
        <f t="shared" si="6"/>
        <v>7551492</v>
      </c>
      <c r="R21" s="65">
        <f t="shared" si="8"/>
        <v>0</v>
      </c>
      <c r="S21" s="65">
        <f t="shared" si="9"/>
        <v>7231591.96</v>
      </c>
      <c r="T21" s="65">
        <f t="shared" si="10"/>
        <v>0</v>
      </c>
      <c r="U21" s="65">
        <f t="shared" si="11"/>
        <v>0</v>
      </c>
      <c r="V21" s="65">
        <f t="shared" si="12"/>
        <v>393679</v>
      </c>
      <c r="X21" s="19">
        <f t="shared" si="13"/>
        <v>-7551492</v>
      </c>
      <c r="AA21" s="65">
        <f t="shared" si="16"/>
        <v>0</v>
      </c>
      <c r="AB21" s="49">
        <f t="shared" si="17"/>
        <v>0</v>
      </c>
    </row>
    <row r="22" spans="1:28">
      <c r="A22" s="15" t="s">
        <v>116</v>
      </c>
      <c r="B22" s="52">
        <v>5399828</v>
      </c>
      <c r="C22" s="51">
        <v>154000</v>
      </c>
      <c r="D22" s="51">
        <v>5553828</v>
      </c>
      <c r="E22" s="51">
        <v>5481535.4900000002</v>
      </c>
      <c r="F22" s="51">
        <v>5465172.75</v>
      </c>
      <c r="G22" s="16">
        <f t="shared" si="14"/>
        <v>72292.509999999776</v>
      </c>
      <c r="I22" s="51">
        <v>5399828</v>
      </c>
      <c r="J22" s="51">
        <v>599643.93000000005</v>
      </c>
      <c r="K22" s="51">
        <v>5999471.9299999997</v>
      </c>
      <c r="L22" s="51">
        <v>5924014.1900000004</v>
      </c>
      <c r="M22" s="51">
        <v>5907651.4500000002</v>
      </c>
      <c r="N22" s="16">
        <f t="shared" si="15"/>
        <v>75457.739999999292</v>
      </c>
      <c r="Q22" s="65">
        <f t="shared" si="6"/>
        <v>10799656</v>
      </c>
      <c r="R22" s="65">
        <f t="shared" si="8"/>
        <v>445643.93000000005</v>
      </c>
      <c r="S22" s="65">
        <f t="shared" si="9"/>
        <v>11553299.93</v>
      </c>
      <c r="T22" s="65">
        <f t="shared" si="10"/>
        <v>442478.70000000019</v>
      </c>
      <c r="U22" s="65">
        <f t="shared" si="11"/>
        <v>442478.70000000019</v>
      </c>
      <c r="V22" s="65">
        <f t="shared" si="12"/>
        <v>147750.24999999907</v>
      </c>
      <c r="X22" s="19">
        <f t="shared" si="13"/>
        <v>-10799656</v>
      </c>
      <c r="AA22" s="65">
        <f t="shared" si="16"/>
        <v>442478.70000000019</v>
      </c>
      <c r="AB22" s="49">
        <f t="shared" si="17"/>
        <v>3165.2299999995157</v>
      </c>
    </row>
    <row r="23" spans="1:28">
      <c r="A23" s="15" t="s">
        <v>117</v>
      </c>
      <c r="B23" s="52"/>
      <c r="C23" s="51"/>
      <c r="D23" s="51"/>
      <c r="E23" s="51"/>
      <c r="F23" s="51"/>
      <c r="G23" s="16">
        <f t="shared" si="14"/>
        <v>0</v>
      </c>
      <c r="I23" s="52">
        <v>0</v>
      </c>
      <c r="J23" s="51">
        <v>200000</v>
      </c>
      <c r="K23" s="51">
        <v>200000</v>
      </c>
      <c r="L23" s="51">
        <v>194833.04</v>
      </c>
      <c r="M23" s="51">
        <v>194833.04</v>
      </c>
      <c r="N23" s="16">
        <f t="shared" si="15"/>
        <v>5166.9599999999919</v>
      </c>
      <c r="Q23" s="65">
        <f t="shared" si="6"/>
        <v>0</v>
      </c>
      <c r="R23" s="65">
        <f t="shared" si="8"/>
        <v>200000</v>
      </c>
      <c r="S23" s="65">
        <f t="shared" si="9"/>
        <v>200000</v>
      </c>
      <c r="T23" s="65">
        <f t="shared" si="10"/>
        <v>194833.04</v>
      </c>
      <c r="U23" s="65">
        <f t="shared" si="11"/>
        <v>194833.04</v>
      </c>
      <c r="V23" s="65">
        <f t="shared" si="12"/>
        <v>5166.9599999999919</v>
      </c>
      <c r="X23" s="19">
        <f t="shared" si="13"/>
        <v>0</v>
      </c>
      <c r="AA23" s="65">
        <f t="shared" si="16"/>
        <v>194833.04</v>
      </c>
      <c r="AB23" s="49">
        <f t="shared" si="17"/>
        <v>5166.9599999999919</v>
      </c>
    </row>
    <row r="24" spans="1:28" ht="5.0999999999999996" customHeight="1">
      <c r="A24" s="12"/>
      <c r="B24" s="13"/>
      <c r="C24" s="13"/>
      <c r="D24" s="13"/>
      <c r="E24" s="13"/>
      <c r="F24" s="13"/>
      <c r="G24" s="13"/>
      <c r="I24" s="13"/>
      <c r="J24" s="13"/>
      <c r="K24" s="13"/>
      <c r="L24" s="13"/>
      <c r="M24" s="13"/>
      <c r="N24" s="13"/>
      <c r="Q24" s="65">
        <f t="shared" si="6"/>
        <v>0</v>
      </c>
      <c r="R24" s="65">
        <f t="shared" si="8"/>
        <v>0</v>
      </c>
      <c r="S24" s="65">
        <f t="shared" si="9"/>
        <v>0</v>
      </c>
      <c r="T24" s="65">
        <f t="shared" si="10"/>
        <v>0</v>
      </c>
      <c r="U24" s="65">
        <f t="shared" si="11"/>
        <v>0</v>
      </c>
      <c r="V24" s="65">
        <f t="shared" si="12"/>
        <v>0</v>
      </c>
      <c r="X24" s="19">
        <f t="shared" si="13"/>
        <v>0</v>
      </c>
      <c r="AA24" s="65">
        <f t="shared" si="16"/>
        <v>0</v>
      </c>
      <c r="AB24" s="49">
        <f t="shared" si="17"/>
        <v>0</v>
      </c>
    </row>
    <row r="25" spans="1:28">
      <c r="A25" s="12" t="s">
        <v>118</v>
      </c>
      <c r="B25" s="13">
        <f>SUM(B26:B34)</f>
        <v>4952935</v>
      </c>
      <c r="C25" s="13">
        <f>SUM(C26:C34)</f>
        <v>322129.40000000002</v>
      </c>
      <c r="D25" s="13">
        <f>SUM(D26:D34)</f>
        <v>5275064.4000000004</v>
      </c>
      <c r="E25" s="13">
        <f>SUM(E26:E34)</f>
        <v>4989454.2699999996</v>
      </c>
      <c r="F25" s="13">
        <f>SUM(F26:F34)</f>
        <v>4989454.2699999996</v>
      </c>
      <c r="G25" s="13">
        <f t="shared" ref="G25:G34" si="18">D25-E25</f>
        <v>285610.13000000082</v>
      </c>
      <c r="I25" s="68">
        <f>SUM(I26:I34)</f>
        <v>4952935</v>
      </c>
      <c r="J25" s="68">
        <f>SUM(J26:J34)</f>
        <v>1243036.3</v>
      </c>
      <c r="K25" s="68">
        <f>SUM(K26:K34)</f>
        <v>6195971.3000000007</v>
      </c>
      <c r="L25" s="68">
        <f>SUM(L26:L34)</f>
        <v>4999972.4699999988</v>
      </c>
      <c r="M25" s="68">
        <f>SUM(M26:M34)</f>
        <v>4999972.4699999988</v>
      </c>
      <c r="N25" s="68">
        <f t="shared" ref="N25:N34" si="19">K25-L25</f>
        <v>1195998.8300000019</v>
      </c>
      <c r="Q25" s="65">
        <f t="shared" si="6"/>
        <v>9905870</v>
      </c>
      <c r="R25" s="65">
        <f t="shared" si="8"/>
        <v>920906.9</v>
      </c>
      <c r="S25" s="65">
        <f t="shared" si="9"/>
        <v>11471035.700000001</v>
      </c>
      <c r="T25" s="65">
        <f t="shared" si="10"/>
        <v>10518.199999999255</v>
      </c>
      <c r="U25" s="65">
        <f t="shared" si="11"/>
        <v>10518.199999999255</v>
      </c>
      <c r="V25" s="65">
        <f t="shared" si="12"/>
        <v>1481608.9600000028</v>
      </c>
      <c r="X25" s="19">
        <f t="shared" si="13"/>
        <v>-9905870</v>
      </c>
      <c r="AA25" s="65">
        <f t="shared" si="16"/>
        <v>10518.199999999255</v>
      </c>
      <c r="AB25" s="49">
        <f t="shared" si="17"/>
        <v>910388.70000000112</v>
      </c>
    </row>
    <row r="26" spans="1:28">
      <c r="A26" s="15" t="s">
        <v>119</v>
      </c>
      <c r="B26" s="51">
        <v>4460938</v>
      </c>
      <c r="C26" s="51">
        <v>-20683.059999999998</v>
      </c>
      <c r="D26" s="51">
        <v>4440254.9400000004</v>
      </c>
      <c r="E26" s="51">
        <v>4340692.6399999997</v>
      </c>
      <c r="F26" s="51">
        <v>4340692.6399999997</v>
      </c>
      <c r="G26" s="16">
        <f t="shared" si="18"/>
        <v>99562.300000000745</v>
      </c>
      <c r="I26" s="51">
        <v>4460938</v>
      </c>
      <c r="J26" s="51">
        <v>-20683.060000000001</v>
      </c>
      <c r="K26" s="51">
        <v>4440254.9400000004</v>
      </c>
      <c r="L26" s="51">
        <v>4340692.6399999997</v>
      </c>
      <c r="M26" s="51">
        <v>4340692.6399999997</v>
      </c>
      <c r="N26" s="16">
        <f t="shared" si="19"/>
        <v>99562.300000000745</v>
      </c>
      <c r="Q26" s="65">
        <f t="shared" si="6"/>
        <v>8921876</v>
      </c>
      <c r="R26" s="65">
        <f t="shared" si="8"/>
        <v>0</v>
      </c>
      <c r="S26" s="65">
        <f t="shared" si="9"/>
        <v>8880509.8800000008</v>
      </c>
      <c r="T26" s="65">
        <f t="shared" si="10"/>
        <v>0</v>
      </c>
      <c r="U26" s="65">
        <f t="shared" si="11"/>
        <v>0</v>
      </c>
      <c r="V26" s="65">
        <f t="shared" si="12"/>
        <v>199124.60000000149</v>
      </c>
      <c r="X26" s="19">
        <f t="shared" si="13"/>
        <v>-8921876</v>
      </c>
      <c r="AA26" s="65">
        <f t="shared" si="16"/>
        <v>0</v>
      </c>
      <c r="AB26" s="49">
        <f t="shared" si="17"/>
        <v>0</v>
      </c>
    </row>
    <row r="27" spans="1:28">
      <c r="A27" s="15" t="s">
        <v>120</v>
      </c>
      <c r="B27" s="51">
        <v>36000</v>
      </c>
      <c r="C27" s="51">
        <v>131212.46</v>
      </c>
      <c r="D27" s="51">
        <v>167212.46</v>
      </c>
      <c r="E27" s="51">
        <v>3745.61</v>
      </c>
      <c r="F27" s="51">
        <v>3745.61</v>
      </c>
      <c r="G27" s="16">
        <f t="shared" si="18"/>
        <v>163466.85</v>
      </c>
      <c r="I27" s="51">
        <v>36000</v>
      </c>
      <c r="J27" s="51">
        <v>1052119.3600000001</v>
      </c>
      <c r="K27" s="51">
        <v>1088119.3600000001</v>
      </c>
      <c r="L27" s="51">
        <v>14263.81</v>
      </c>
      <c r="M27" s="51">
        <v>14263.81</v>
      </c>
      <c r="N27" s="16">
        <f t="shared" si="19"/>
        <v>1073855.55</v>
      </c>
      <c r="Q27" s="65">
        <f t="shared" si="6"/>
        <v>72000</v>
      </c>
      <c r="R27" s="65">
        <f t="shared" si="8"/>
        <v>920906.90000000014</v>
      </c>
      <c r="S27" s="65">
        <f t="shared" si="9"/>
        <v>1255331.82</v>
      </c>
      <c r="T27" s="65">
        <f t="shared" si="10"/>
        <v>10518.199999999999</v>
      </c>
      <c r="U27" s="65">
        <f t="shared" si="11"/>
        <v>10518.199999999999</v>
      </c>
      <c r="V27" s="65">
        <f t="shared" si="12"/>
        <v>1237322.4000000001</v>
      </c>
      <c r="X27" s="19">
        <f t="shared" si="13"/>
        <v>-72000</v>
      </c>
      <c r="AA27" s="65">
        <f t="shared" si="16"/>
        <v>10518.199999999999</v>
      </c>
      <c r="AB27" s="49">
        <f t="shared" si="17"/>
        <v>910388.70000000007</v>
      </c>
    </row>
    <row r="28" spans="1:28">
      <c r="A28" s="15" t="s">
        <v>121</v>
      </c>
      <c r="B28" s="52"/>
      <c r="C28" s="52"/>
      <c r="D28" s="52"/>
      <c r="E28" s="51"/>
      <c r="F28" s="52"/>
      <c r="G28" s="16">
        <f t="shared" si="18"/>
        <v>0</v>
      </c>
      <c r="I28" s="52">
        <v>0</v>
      </c>
      <c r="J28" s="52">
        <v>0</v>
      </c>
      <c r="K28" s="52">
        <v>0</v>
      </c>
      <c r="L28" s="51">
        <v>0</v>
      </c>
      <c r="M28" s="52">
        <v>0</v>
      </c>
      <c r="N28" s="16">
        <f t="shared" si="19"/>
        <v>0</v>
      </c>
      <c r="Q28" s="65">
        <f t="shared" si="6"/>
        <v>0</v>
      </c>
      <c r="R28" s="65">
        <f t="shared" si="8"/>
        <v>0</v>
      </c>
      <c r="S28" s="65">
        <f t="shared" si="9"/>
        <v>0</v>
      </c>
      <c r="T28" s="65">
        <f t="shared" si="10"/>
        <v>0</v>
      </c>
      <c r="U28" s="65">
        <f t="shared" si="11"/>
        <v>0</v>
      </c>
      <c r="V28" s="65">
        <f t="shared" si="12"/>
        <v>0</v>
      </c>
      <c r="X28" s="19">
        <f t="shared" si="13"/>
        <v>0</v>
      </c>
      <c r="AA28" s="65">
        <f t="shared" si="16"/>
        <v>0</v>
      </c>
      <c r="AB28" s="49">
        <f t="shared" si="17"/>
        <v>0</v>
      </c>
    </row>
    <row r="29" spans="1:28">
      <c r="A29" s="15" t="s">
        <v>122</v>
      </c>
      <c r="B29" s="52"/>
      <c r="C29" s="52"/>
      <c r="D29" s="52"/>
      <c r="E29" s="51"/>
      <c r="F29" s="52"/>
      <c r="G29" s="16">
        <f t="shared" si="18"/>
        <v>0</v>
      </c>
      <c r="I29" s="52">
        <v>0</v>
      </c>
      <c r="J29" s="52">
        <v>0</v>
      </c>
      <c r="K29" s="52">
        <v>0</v>
      </c>
      <c r="L29" s="51">
        <v>0</v>
      </c>
      <c r="M29" s="52">
        <v>0</v>
      </c>
      <c r="N29" s="16">
        <f t="shared" si="19"/>
        <v>0</v>
      </c>
      <c r="Q29" s="65">
        <f t="shared" si="6"/>
        <v>0</v>
      </c>
      <c r="R29" s="65">
        <f t="shared" si="8"/>
        <v>0</v>
      </c>
      <c r="S29" s="65">
        <f t="shared" si="9"/>
        <v>0</v>
      </c>
      <c r="T29" s="65">
        <f t="shared" si="10"/>
        <v>0</v>
      </c>
      <c r="U29" s="65">
        <f t="shared" si="11"/>
        <v>0</v>
      </c>
      <c r="V29" s="65">
        <f t="shared" si="12"/>
        <v>0</v>
      </c>
      <c r="X29" s="19">
        <f t="shared" si="13"/>
        <v>0</v>
      </c>
      <c r="AA29" s="65">
        <f t="shared" si="16"/>
        <v>0</v>
      </c>
      <c r="AB29" s="49">
        <f t="shared" si="17"/>
        <v>0</v>
      </c>
    </row>
    <row r="30" spans="1:28">
      <c r="A30" s="15" t="s">
        <v>123</v>
      </c>
      <c r="B30" s="52"/>
      <c r="C30" s="51"/>
      <c r="D30" s="51"/>
      <c r="E30" s="51"/>
      <c r="F30" s="52"/>
      <c r="G30" s="16">
        <f t="shared" si="18"/>
        <v>0</v>
      </c>
      <c r="I30" s="52">
        <v>0</v>
      </c>
      <c r="J30" s="51">
        <v>0</v>
      </c>
      <c r="K30" s="51">
        <v>0</v>
      </c>
      <c r="L30" s="51">
        <v>0</v>
      </c>
      <c r="M30" s="52">
        <v>0</v>
      </c>
      <c r="N30" s="16">
        <f t="shared" si="19"/>
        <v>0</v>
      </c>
      <c r="Q30" s="65">
        <f t="shared" si="6"/>
        <v>0</v>
      </c>
      <c r="R30" s="65">
        <f t="shared" si="8"/>
        <v>0</v>
      </c>
      <c r="S30" s="65">
        <f t="shared" si="9"/>
        <v>0</v>
      </c>
      <c r="T30" s="65">
        <f t="shared" si="10"/>
        <v>0</v>
      </c>
      <c r="U30" s="65">
        <f t="shared" si="11"/>
        <v>0</v>
      </c>
      <c r="V30" s="65">
        <f t="shared" si="12"/>
        <v>0</v>
      </c>
      <c r="X30" s="19">
        <f t="shared" si="13"/>
        <v>0</v>
      </c>
      <c r="AA30" s="65">
        <f t="shared" si="16"/>
        <v>0</v>
      </c>
      <c r="AB30" s="49">
        <f t="shared" si="17"/>
        <v>0</v>
      </c>
    </row>
    <row r="31" spans="1:28">
      <c r="A31" s="15" t="s">
        <v>124</v>
      </c>
      <c r="B31" s="52"/>
      <c r="C31" s="52"/>
      <c r="D31" s="52"/>
      <c r="E31" s="51"/>
      <c r="F31" s="52"/>
      <c r="G31" s="16">
        <f t="shared" si="18"/>
        <v>0</v>
      </c>
      <c r="I31" s="52">
        <v>0</v>
      </c>
      <c r="J31" s="52">
        <v>0</v>
      </c>
      <c r="K31" s="52">
        <v>0</v>
      </c>
      <c r="L31" s="51">
        <v>0</v>
      </c>
      <c r="M31" s="52">
        <v>0</v>
      </c>
      <c r="N31" s="16">
        <f t="shared" si="19"/>
        <v>0</v>
      </c>
      <c r="Q31" s="65">
        <f t="shared" si="6"/>
        <v>0</v>
      </c>
      <c r="R31" s="65">
        <f t="shared" si="8"/>
        <v>0</v>
      </c>
      <c r="S31" s="65">
        <f t="shared" si="9"/>
        <v>0</v>
      </c>
      <c r="T31" s="65">
        <f t="shared" si="10"/>
        <v>0</v>
      </c>
      <c r="U31" s="65">
        <f t="shared" si="11"/>
        <v>0</v>
      </c>
      <c r="V31" s="65">
        <f t="shared" si="12"/>
        <v>0</v>
      </c>
      <c r="X31" s="19">
        <f t="shared" si="13"/>
        <v>0</v>
      </c>
      <c r="AA31" s="65">
        <f t="shared" si="16"/>
        <v>0</v>
      </c>
      <c r="AB31" s="49">
        <f t="shared" si="17"/>
        <v>0</v>
      </c>
    </row>
    <row r="32" spans="1:28">
      <c r="A32" s="15" t="s">
        <v>125</v>
      </c>
      <c r="B32" s="51">
        <v>455997</v>
      </c>
      <c r="C32" s="51">
        <v>211600</v>
      </c>
      <c r="D32" s="51">
        <v>667597</v>
      </c>
      <c r="E32" s="51">
        <v>645016.02</v>
      </c>
      <c r="F32" s="51">
        <v>645016.02</v>
      </c>
      <c r="G32" s="16">
        <f t="shared" si="18"/>
        <v>22580.979999999981</v>
      </c>
      <c r="I32" s="51">
        <v>455997</v>
      </c>
      <c r="J32" s="51">
        <v>211600</v>
      </c>
      <c r="K32" s="51">
        <v>667597</v>
      </c>
      <c r="L32" s="51">
        <v>645016.02</v>
      </c>
      <c r="M32" s="51">
        <v>645016.02</v>
      </c>
      <c r="N32" s="16">
        <f t="shared" si="19"/>
        <v>22580.979999999981</v>
      </c>
      <c r="Q32" s="65">
        <f t="shared" si="6"/>
        <v>911994</v>
      </c>
      <c r="R32" s="65">
        <f t="shared" si="8"/>
        <v>0</v>
      </c>
      <c r="S32" s="65">
        <f t="shared" si="9"/>
        <v>1335194</v>
      </c>
      <c r="T32" s="65">
        <f t="shared" si="10"/>
        <v>0</v>
      </c>
      <c r="U32" s="65">
        <f t="shared" si="11"/>
        <v>0</v>
      </c>
      <c r="V32" s="65">
        <f t="shared" si="12"/>
        <v>45161.959999999963</v>
      </c>
      <c r="X32" s="19">
        <f t="shared" si="13"/>
        <v>-911994</v>
      </c>
      <c r="AA32" s="65">
        <f t="shared" si="16"/>
        <v>0</v>
      </c>
      <c r="AB32" s="49">
        <f t="shared" si="17"/>
        <v>0</v>
      </c>
    </row>
    <row r="33" spans="1:28">
      <c r="A33" s="15" t="s">
        <v>126</v>
      </c>
      <c r="B33" s="52">
        <v>0</v>
      </c>
      <c r="C33" s="52">
        <v>0</v>
      </c>
      <c r="D33" s="52">
        <v>0</v>
      </c>
      <c r="E33" s="51">
        <v>0</v>
      </c>
      <c r="F33" s="52">
        <v>0</v>
      </c>
      <c r="G33" s="16">
        <f t="shared" si="18"/>
        <v>0</v>
      </c>
      <c r="I33" s="52">
        <v>0</v>
      </c>
      <c r="J33" s="52">
        <v>0</v>
      </c>
      <c r="K33" s="52">
        <v>0</v>
      </c>
      <c r="L33" s="51">
        <v>0</v>
      </c>
      <c r="M33" s="52">
        <v>0</v>
      </c>
      <c r="N33" s="16">
        <f t="shared" si="19"/>
        <v>0</v>
      </c>
      <c r="Q33" s="65">
        <f t="shared" si="6"/>
        <v>0</v>
      </c>
      <c r="R33" s="65">
        <f t="shared" si="8"/>
        <v>0</v>
      </c>
      <c r="S33" s="65">
        <f t="shared" si="9"/>
        <v>0</v>
      </c>
      <c r="T33" s="65">
        <f t="shared" si="10"/>
        <v>0</v>
      </c>
      <c r="U33" s="65">
        <f t="shared" si="11"/>
        <v>0</v>
      </c>
      <c r="V33" s="65">
        <f t="shared" si="12"/>
        <v>0</v>
      </c>
      <c r="X33" s="19">
        <f t="shared" si="13"/>
        <v>0</v>
      </c>
      <c r="AA33" s="65">
        <f t="shared" si="16"/>
        <v>0</v>
      </c>
      <c r="AB33" s="49">
        <f t="shared" si="17"/>
        <v>0</v>
      </c>
    </row>
    <row r="34" spans="1:28">
      <c r="A34" s="15" t="s">
        <v>127</v>
      </c>
      <c r="B34" s="52">
        <v>0</v>
      </c>
      <c r="C34" s="52">
        <v>0</v>
      </c>
      <c r="D34" s="52">
        <v>0</v>
      </c>
      <c r="E34" s="51">
        <v>0</v>
      </c>
      <c r="F34" s="52">
        <v>0</v>
      </c>
      <c r="G34" s="16">
        <f t="shared" si="18"/>
        <v>0</v>
      </c>
      <c r="I34" s="52">
        <v>0</v>
      </c>
      <c r="J34" s="52">
        <v>0</v>
      </c>
      <c r="K34" s="52">
        <v>0</v>
      </c>
      <c r="L34" s="51">
        <v>0</v>
      </c>
      <c r="M34" s="52">
        <v>0</v>
      </c>
      <c r="N34" s="16">
        <f t="shared" si="19"/>
        <v>0</v>
      </c>
      <c r="Q34" s="65">
        <f t="shared" si="6"/>
        <v>0</v>
      </c>
      <c r="R34" s="65">
        <f t="shared" si="8"/>
        <v>0</v>
      </c>
      <c r="S34" s="65">
        <f t="shared" si="9"/>
        <v>0</v>
      </c>
      <c r="T34" s="65">
        <f t="shared" si="10"/>
        <v>0</v>
      </c>
      <c r="U34" s="65">
        <f t="shared" si="11"/>
        <v>0</v>
      </c>
      <c r="V34" s="65">
        <f t="shared" si="12"/>
        <v>0</v>
      </c>
      <c r="X34" s="19">
        <f t="shared" si="13"/>
        <v>0</v>
      </c>
      <c r="AA34" s="65">
        <f t="shared" si="16"/>
        <v>0</v>
      </c>
      <c r="AB34" s="49">
        <f t="shared" si="17"/>
        <v>0</v>
      </c>
    </row>
    <row r="35" spans="1:28" ht="5.0999999999999996" customHeight="1">
      <c r="A35" s="12"/>
      <c r="B35" s="13"/>
      <c r="C35" s="13"/>
      <c r="D35" s="13"/>
      <c r="E35" s="13"/>
      <c r="F35" s="13"/>
      <c r="G35" s="13"/>
      <c r="I35" s="13"/>
      <c r="J35" s="13"/>
      <c r="K35" s="13"/>
      <c r="L35" s="13"/>
      <c r="M35" s="13"/>
      <c r="N35" s="13"/>
      <c r="Q35" s="65">
        <f t="shared" si="6"/>
        <v>0</v>
      </c>
      <c r="R35" s="65">
        <f t="shared" si="8"/>
        <v>0</v>
      </c>
      <c r="S35" s="65">
        <f t="shared" si="9"/>
        <v>0</v>
      </c>
      <c r="T35" s="65">
        <f t="shared" si="10"/>
        <v>0</v>
      </c>
      <c r="U35" s="65">
        <f t="shared" si="11"/>
        <v>0</v>
      </c>
      <c r="V35" s="65">
        <f t="shared" si="12"/>
        <v>0</v>
      </c>
      <c r="X35" s="19">
        <f t="shared" si="13"/>
        <v>0</v>
      </c>
      <c r="AA35" s="65">
        <f t="shared" si="16"/>
        <v>0</v>
      </c>
      <c r="AB35" s="49">
        <f t="shared" si="17"/>
        <v>0</v>
      </c>
    </row>
    <row r="36" spans="1:28">
      <c r="A36" s="32" t="s">
        <v>128</v>
      </c>
      <c r="B36" s="13">
        <f>SUM(B37:B40)</f>
        <v>0</v>
      </c>
      <c r="C36" s="13">
        <f>SUM(C37:C40)</f>
        <v>0</v>
      </c>
      <c r="D36" s="13">
        <f>SUM(D37:D40)</f>
        <v>0</v>
      </c>
      <c r="E36" s="13">
        <f>SUM(E37:E40)</f>
        <v>0</v>
      </c>
      <c r="F36" s="13">
        <f>SUM(F37:F40)</f>
        <v>0</v>
      </c>
      <c r="G36" s="13">
        <f>D36-E36</f>
        <v>0</v>
      </c>
      <c r="I36" s="68">
        <f>SUM(I37:I40)</f>
        <v>4036022.73</v>
      </c>
      <c r="J36" s="68">
        <f>SUM(J37:J40)</f>
        <v>229651.04</v>
      </c>
      <c r="K36" s="68">
        <f>SUM(K37:K40)</f>
        <v>4265673.7699999996</v>
      </c>
      <c r="L36" s="68">
        <f>SUM(L37:L40)</f>
        <v>3076152.72</v>
      </c>
      <c r="M36" s="68">
        <f>SUM(M37:M40)</f>
        <v>2811010.32</v>
      </c>
      <c r="N36" s="68">
        <f>K36-L36</f>
        <v>1189521.0499999993</v>
      </c>
      <c r="Q36" s="65">
        <f t="shared" si="6"/>
        <v>4036022.73</v>
      </c>
      <c r="R36" s="65">
        <f t="shared" si="8"/>
        <v>229651.04</v>
      </c>
      <c r="S36" s="65">
        <f t="shared" si="9"/>
        <v>4265673.7699999996</v>
      </c>
      <c r="T36" s="65">
        <f t="shared" si="10"/>
        <v>3076152.72</v>
      </c>
      <c r="U36" s="65">
        <f t="shared" si="11"/>
        <v>2811010.32</v>
      </c>
      <c r="V36" s="65">
        <f t="shared" si="12"/>
        <v>1189521.0499999993</v>
      </c>
      <c r="X36" s="19">
        <f t="shared" si="13"/>
        <v>-4036022.73</v>
      </c>
      <c r="AA36" s="65">
        <f t="shared" si="16"/>
        <v>2811010.32</v>
      </c>
      <c r="AB36" s="49">
        <f t="shared" si="17"/>
        <v>1189521.0499999993</v>
      </c>
    </row>
    <row r="37" spans="1:28">
      <c r="A37" s="15" t="s">
        <v>129</v>
      </c>
      <c r="B37" s="51"/>
      <c r="C37" s="51"/>
      <c r="D37" s="51"/>
      <c r="E37" s="51"/>
      <c r="F37" s="51"/>
      <c r="G37" s="16">
        <f>D37-E37</f>
        <v>0</v>
      </c>
      <c r="I37" s="51">
        <v>4036022.73</v>
      </c>
      <c r="J37" s="51">
        <v>229651.04</v>
      </c>
      <c r="K37" s="51">
        <v>4265673.7699999996</v>
      </c>
      <c r="L37" s="51">
        <v>3076152.72</v>
      </c>
      <c r="M37" s="51">
        <v>2811010.32</v>
      </c>
      <c r="N37" s="16">
        <f>K37-L37</f>
        <v>1189521.0499999993</v>
      </c>
      <c r="Q37" s="65">
        <f t="shared" si="6"/>
        <v>4036022.73</v>
      </c>
      <c r="R37" s="65">
        <f t="shared" si="8"/>
        <v>229651.04</v>
      </c>
      <c r="S37" s="65">
        <f t="shared" si="9"/>
        <v>4265673.7699999996</v>
      </c>
      <c r="T37" s="65">
        <f t="shared" si="10"/>
        <v>3076152.72</v>
      </c>
      <c r="U37" s="65">
        <f t="shared" si="11"/>
        <v>2811010.32</v>
      </c>
      <c r="V37" s="65">
        <f t="shared" si="12"/>
        <v>1189521.0499999993</v>
      </c>
      <c r="X37" s="19">
        <f t="shared" si="13"/>
        <v>-4036022.73</v>
      </c>
      <c r="AA37" s="65">
        <f t="shared" si="16"/>
        <v>2811010.32</v>
      </c>
      <c r="AB37" s="49">
        <f t="shared" si="17"/>
        <v>1189521.0499999993</v>
      </c>
    </row>
    <row r="38" spans="1:28" ht="22.5">
      <c r="A38" s="33" t="s">
        <v>130</v>
      </c>
      <c r="B38" s="67">
        <v>0</v>
      </c>
      <c r="C38" s="52">
        <v>0</v>
      </c>
      <c r="D38" s="66">
        <v>0</v>
      </c>
      <c r="E38" s="51">
        <v>0</v>
      </c>
      <c r="F38" s="52">
        <v>0</v>
      </c>
      <c r="G38" s="16">
        <f>D38-E38</f>
        <v>0</v>
      </c>
      <c r="I38" s="52">
        <v>0</v>
      </c>
      <c r="J38" s="52">
        <v>0</v>
      </c>
      <c r="K38" s="52">
        <v>0</v>
      </c>
      <c r="L38" s="51">
        <v>0</v>
      </c>
      <c r="M38" s="52">
        <v>0</v>
      </c>
      <c r="N38" s="16">
        <f>K38-L38</f>
        <v>0</v>
      </c>
      <c r="Q38" s="65">
        <f t="shared" si="6"/>
        <v>0</v>
      </c>
      <c r="R38" s="65">
        <f t="shared" si="8"/>
        <v>0</v>
      </c>
      <c r="S38" s="65">
        <f>K38-D38</f>
        <v>0</v>
      </c>
      <c r="T38" s="65">
        <f t="shared" si="10"/>
        <v>0</v>
      </c>
      <c r="U38" s="65">
        <f t="shared" si="11"/>
        <v>0</v>
      </c>
      <c r="V38" s="65">
        <f t="shared" si="12"/>
        <v>0</v>
      </c>
      <c r="X38" s="19">
        <f t="shared" si="13"/>
        <v>0</v>
      </c>
      <c r="AA38" s="65">
        <f t="shared" si="16"/>
        <v>0</v>
      </c>
      <c r="AB38" s="49">
        <f t="shared" si="17"/>
        <v>0</v>
      </c>
    </row>
    <row r="39" spans="1:28">
      <c r="A39" s="15" t="s">
        <v>131</v>
      </c>
      <c r="B39" s="59"/>
      <c r="C39" s="16"/>
      <c r="D39" s="58"/>
      <c r="E39" s="59"/>
      <c r="F39" s="16"/>
      <c r="G39" s="58">
        <f>D39-E39</f>
        <v>0</v>
      </c>
      <c r="V39" s="65">
        <f>N39-G39</f>
        <v>0</v>
      </c>
    </row>
    <row r="40" spans="1:28">
      <c r="A40" s="15" t="s">
        <v>132</v>
      </c>
      <c r="B40" s="59"/>
      <c r="C40" s="16"/>
      <c r="D40" s="58"/>
      <c r="E40" s="59"/>
      <c r="F40" s="16"/>
      <c r="G40" s="58">
        <f>D40-E40</f>
        <v>0</v>
      </c>
    </row>
    <row r="41" spans="1:28" ht="5.0999999999999996" customHeight="1">
      <c r="A41" s="12"/>
      <c r="B41" s="63"/>
      <c r="C41" s="13"/>
      <c r="D41" s="61"/>
      <c r="E41" s="63"/>
      <c r="F41" s="13"/>
      <c r="G41" s="61"/>
    </row>
    <row r="42" spans="1:28">
      <c r="A42" s="12" t="s">
        <v>133</v>
      </c>
      <c r="B42" s="63">
        <f>B43+B53+B62+B73</f>
        <v>212199605.64999998</v>
      </c>
      <c r="C42" s="13">
        <f>C43+C53+C62+C73</f>
        <v>70742093.770000011</v>
      </c>
      <c r="D42" s="13">
        <f>D43+D53+D62+D73</f>
        <v>282941699.41999996</v>
      </c>
      <c r="E42" s="62">
        <f>E43+E53+E62+E73</f>
        <v>182950268.47999999</v>
      </c>
      <c r="F42" s="13">
        <f>F43+F53+F62+F73</f>
        <v>170450176</v>
      </c>
      <c r="G42" s="61">
        <f t="shared" ref="G42:G51" si="20">D42-E42</f>
        <v>99991430.939999968</v>
      </c>
      <c r="J42" s="49">
        <f t="shared" ref="J42:J79" si="21">G42+G5</f>
        <v>110954058.15999997</v>
      </c>
      <c r="L42" s="49">
        <f t="shared" ref="L42:L51" si="22">J42-N5</f>
        <v>0</v>
      </c>
    </row>
    <row r="43" spans="1:28">
      <c r="A43" s="12" t="s">
        <v>101</v>
      </c>
      <c r="B43" s="63">
        <f>SUM(B44:B51)</f>
        <v>73015382.319999993</v>
      </c>
      <c r="C43" s="13">
        <f>SUM(C44:C51)</f>
        <v>12916999.199999999</v>
      </c>
      <c r="D43" s="13">
        <f>SUM(D44:D51)</f>
        <v>85932381.519999996</v>
      </c>
      <c r="E43" s="62">
        <f>SUM(E44:E51)</f>
        <v>78477401.179999992</v>
      </c>
      <c r="F43" s="13">
        <f>SUM(F44:F51)</f>
        <v>76762427.739999995</v>
      </c>
      <c r="G43" s="61">
        <f t="shared" si="20"/>
        <v>7454980.3400000036</v>
      </c>
      <c r="J43" s="49">
        <f t="shared" si="21"/>
        <v>14800200.280000005</v>
      </c>
      <c r="L43" s="49">
        <f t="shared" si="22"/>
        <v>0</v>
      </c>
    </row>
    <row r="44" spans="1:28">
      <c r="A44" s="15" t="s">
        <v>102</v>
      </c>
      <c r="B44" s="59">
        <v>0</v>
      </c>
      <c r="C44" s="64">
        <v>0</v>
      </c>
      <c r="D44" s="64">
        <f t="shared" ref="D44:D51" si="23">B44+C44</f>
        <v>0</v>
      </c>
      <c r="E44" s="65">
        <v>0</v>
      </c>
      <c r="F44" s="64">
        <v>0</v>
      </c>
      <c r="G44" s="58">
        <f t="shared" si="20"/>
        <v>0</v>
      </c>
      <c r="J44" s="49">
        <f t="shared" si="21"/>
        <v>162963.55999999866</v>
      </c>
      <c r="L44" s="49">
        <f t="shared" si="22"/>
        <v>-1.862645149230957E-9</v>
      </c>
    </row>
    <row r="45" spans="1:28">
      <c r="A45" s="15" t="s">
        <v>103</v>
      </c>
      <c r="B45" s="59">
        <v>0</v>
      </c>
      <c r="C45" s="64">
        <v>0</v>
      </c>
      <c r="D45" s="64">
        <f t="shared" si="23"/>
        <v>0</v>
      </c>
      <c r="E45" s="65">
        <v>0</v>
      </c>
      <c r="F45" s="64">
        <v>0</v>
      </c>
      <c r="G45" s="58">
        <f t="shared" si="20"/>
        <v>0</v>
      </c>
      <c r="J45" s="49">
        <f t="shared" si="21"/>
        <v>3546.5299999999697</v>
      </c>
      <c r="L45" s="49">
        <f t="shared" si="22"/>
        <v>0</v>
      </c>
    </row>
    <row r="46" spans="1:28">
      <c r="A46" s="15" t="s">
        <v>104</v>
      </c>
      <c r="B46" s="59">
        <v>11151665.200000003</v>
      </c>
      <c r="C46" s="64">
        <v>1248302.4499999997</v>
      </c>
      <c r="D46" s="64">
        <f t="shared" si="23"/>
        <v>12399967.650000002</v>
      </c>
      <c r="E46" s="65">
        <v>11207094.669999998</v>
      </c>
      <c r="F46" s="64">
        <v>11128993.579999994</v>
      </c>
      <c r="G46" s="58">
        <f t="shared" si="20"/>
        <v>1192872.9800000042</v>
      </c>
      <c r="J46" s="49">
        <f t="shared" si="21"/>
        <v>3379941.1900000088</v>
      </c>
      <c r="L46" s="49">
        <f t="shared" si="22"/>
        <v>3.7252902984619141E-9</v>
      </c>
    </row>
    <row r="47" spans="1:28">
      <c r="A47" s="15" t="s">
        <v>105</v>
      </c>
      <c r="B47" s="59">
        <v>0</v>
      </c>
      <c r="C47" s="64">
        <v>0</v>
      </c>
      <c r="D47" s="64">
        <f t="shared" si="23"/>
        <v>0</v>
      </c>
      <c r="E47" s="65">
        <v>0</v>
      </c>
      <c r="F47" s="64">
        <v>0</v>
      </c>
      <c r="G47" s="58">
        <f t="shared" si="20"/>
        <v>0</v>
      </c>
      <c r="J47" s="49">
        <f t="shared" si="21"/>
        <v>0</v>
      </c>
      <c r="L47" s="49">
        <f t="shared" si="22"/>
        <v>0</v>
      </c>
    </row>
    <row r="48" spans="1:28">
      <c r="A48" s="15" t="s">
        <v>106</v>
      </c>
      <c r="B48" s="59">
        <v>15010882.719999999</v>
      </c>
      <c r="C48" s="64">
        <v>559909.37999999803</v>
      </c>
      <c r="D48" s="64">
        <f t="shared" si="23"/>
        <v>15570792.099999998</v>
      </c>
      <c r="E48" s="65">
        <v>14835982.639999997</v>
      </c>
      <c r="F48" s="64">
        <v>14835982.640000001</v>
      </c>
      <c r="G48" s="58">
        <f t="shared" si="20"/>
        <v>734809.46000000089</v>
      </c>
      <c r="J48" s="49">
        <f t="shared" si="21"/>
        <v>4836715.91</v>
      </c>
      <c r="L48" s="49">
        <f t="shared" si="22"/>
        <v>0</v>
      </c>
    </row>
    <row r="49" spans="1:21">
      <c r="A49" s="15" t="s">
        <v>107</v>
      </c>
      <c r="B49" s="59"/>
      <c r="C49" s="64">
        <v>-3861595.61</v>
      </c>
      <c r="D49" s="64">
        <f t="shared" si="23"/>
        <v>-3861595.61</v>
      </c>
      <c r="E49" s="65">
        <v>-5637128.5999999996</v>
      </c>
      <c r="F49" s="64">
        <v>-5637128.5999999996</v>
      </c>
      <c r="G49" s="58">
        <f t="shared" si="20"/>
        <v>1775532.9899999998</v>
      </c>
      <c r="J49" s="49">
        <f t="shared" si="21"/>
        <v>1889172.0000000005</v>
      </c>
      <c r="L49" s="49">
        <f t="shared" si="22"/>
        <v>1889172.0000000005</v>
      </c>
    </row>
    <row r="50" spans="1:21">
      <c r="A50" s="15" t="s">
        <v>108</v>
      </c>
      <c r="B50" s="59">
        <f>48742006.4-Q58</f>
        <v>46852834.399999999</v>
      </c>
      <c r="C50" s="64">
        <v>14970382.98</v>
      </c>
      <c r="D50" s="64">
        <f t="shared" si="23"/>
        <v>61823217.379999995</v>
      </c>
      <c r="E50" s="65">
        <v>58071452.469999999</v>
      </c>
      <c r="F50" s="64">
        <v>56434580.119999997</v>
      </c>
      <c r="G50" s="58">
        <f t="shared" si="20"/>
        <v>3751764.9099999964</v>
      </c>
      <c r="J50" s="49">
        <f t="shared" si="21"/>
        <v>3751764.9099999964</v>
      </c>
      <c r="L50" s="49">
        <f t="shared" si="22"/>
        <v>-1889172.0000000075</v>
      </c>
    </row>
    <row r="51" spans="1:21">
      <c r="A51" s="15" t="s">
        <v>109</v>
      </c>
      <c r="B51" s="59">
        <v>0</v>
      </c>
      <c r="C51" s="64">
        <v>0</v>
      </c>
      <c r="D51" s="64">
        <f t="shared" si="23"/>
        <v>0</v>
      </c>
      <c r="E51" s="65">
        <v>0</v>
      </c>
      <c r="F51" s="64">
        <v>0</v>
      </c>
      <c r="G51" s="58">
        <f t="shared" si="20"/>
        <v>0</v>
      </c>
      <c r="J51" s="49">
        <f t="shared" si="21"/>
        <v>776096.1799999997</v>
      </c>
      <c r="L51" s="49">
        <f t="shared" si="22"/>
        <v>0</v>
      </c>
    </row>
    <row r="52" spans="1:21" ht="5.0999999999999996" customHeight="1">
      <c r="A52" s="12"/>
      <c r="B52" s="63"/>
      <c r="C52" s="13"/>
      <c r="D52" s="13"/>
      <c r="E52" s="62"/>
      <c r="F52" s="13"/>
      <c r="G52" s="58"/>
      <c r="J52" s="49">
        <f t="shared" si="21"/>
        <v>0</v>
      </c>
      <c r="L52" s="49"/>
    </row>
    <row r="53" spans="1:21">
      <c r="A53" s="12" t="s">
        <v>110</v>
      </c>
      <c r="B53" s="63">
        <f>SUM(B54:B60)</f>
        <v>135148200.59999999</v>
      </c>
      <c r="C53" s="13">
        <f>SUM(C54:C60)</f>
        <v>56674536.629999995</v>
      </c>
      <c r="D53" s="13">
        <f>SUM(D54:D60)</f>
        <v>191822737.23000002</v>
      </c>
      <c r="E53" s="62">
        <f>SUM(E54:E60)</f>
        <v>101386196.38000001</v>
      </c>
      <c r="F53" s="13">
        <f>SUM(F54:F60)</f>
        <v>90866219.74000001</v>
      </c>
      <c r="G53" s="61">
        <f t="shared" ref="G53:G60" si="24">D53-E53</f>
        <v>90436540.850000009</v>
      </c>
      <c r="J53" s="49">
        <f t="shared" si="21"/>
        <v>93768338</v>
      </c>
      <c r="L53" s="49">
        <f t="shared" ref="L53:L80" si="25">J53-N16</f>
        <v>0</v>
      </c>
    </row>
    <row r="54" spans="1:21">
      <c r="A54" s="15" t="s">
        <v>111</v>
      </c>
      <c r="B54" s="59">
        <v>48425935.359999999</v>
      </c>
      <c r="C54" s="16">
        <v>4363688.04</v>
      </c>
      <c r="D54" s="16">
        <f t="shared" ref="D54:D60" si="26">B54+C54</f>
        <v>52789623.399999999</v>
      </c>
      <c r="E54" s="60">
        <v>22332101.73</v>
      </c>
      <c r="F54" s="16">
        <v>21350782.789999999</v>
      </c>
      <c r="G54" s="58">
        <f t="shared" si="24"/>
        <v>30457521.669999998</v>
      </c>
      <c r="J54" s="49">
        <f t="shared" si="21"/>
        <v>30597516.32</v>
      </c>
      <c r="L54" s="49">
        <f t="shared" si="25"/>
        <v>0</v>
      </c>
    </row>
    <row r="55" spans="1:21">
      <c r="A55" s="15" t="s">
        <v>112</v>
      </c>
      <c r="B55" s="59">
        <v>85217843.519999996</v>
      </c>
      <c r="C55" s="16">
        <v>38179248.979999997</v>
      </c>
      <c r="D55" s="16">
        <f t="shared" si="26"/>
        <v>123397092.5</v>
      </c>
      <c r="E55" s="60">
        <v>76073135.939999998</v>
      </c>
      <c r="F55" s="16">
        <v>66992254.880000003</v>
      </c>
      <c r="G55" s="58">
        <f t="shared" si="24"/>
        <v>47323956.560000002</v>
      </c>
      <c r="J55" s="49">
        <f t="shared" si="21"/>
        <v>49585468.520000003</v>
      </c>
      <c r="L55" s="49">
        <f t="shared" si="25"/>
        <v>0</v>
      </c>
    </row>
    <row r="56" spans="1:21">
      <c r="A56" s="15" t="s">
        <v>113</v>
      </c>
      <c r="B56" s="59">
        <v>100000</v>
      </c>
      <c r="C56" s="16">
        <v>0</v>
      </c>
      <c r="D56" s="16">
        <f t="shared" si="26"/>
        <v>100000</v>
      </c>
      <c r="E56" s="60">
        <v>81444</v>
      </c>
      <c r="F56" s="16">
        <v>61535</v>
      </c>
      <c r="G56" s="58">
        <f t="shared" si="24"/>
        <v>18556</v>
      </c>
      <c r="J56" s="49">
        <f t="shared" si="21"/>
        <v>22106.260000000009</v>
      </c>
      <c r="L56" s="49">
        <f t="shared" si="25"/>
        <v>0</v>
      </c>
    </row>
    <row r="57" spans="1:21">
      <c r="A57" s="15" t="s">
        <v>114</v>
      </c>
      <c r="B57" s="59">
        <v>1404421.7200000007</v>
      </c>
      <c r="C57" s="16">
        <v>13485955.68</v>
      </c>
      <c r="D57" s="16">
        <f t="shared" si="26"/>
        <v>14890377.4</v>
      </c>
      <c r="E57" s="60">
        <v>2262202.9699999997</v>
      </c>
      <c r="F57" s="16">
        <v>1824335.3299999991</v>
      </c>
      <c r="G57" s="58">
        <f t="shared" si="24"/>
        <v>12628174.43</v>
      </c>
      <c r="J57" s="49">
        <f t="shared" si="21"/>
        <v>13285782.699999999</v>
      </c>
      <c r="L57" s="49">
        <f t="shared" si="25"/>
        <v>0</v>
      </c>
    </row>
    <row r="58" spans="1:21">
      <c r="A58" s="15" t="s">
        <v>115</v>
      </c>
      <c r="B58" s="59">
        <v>0</v>
      </c>
      <c r="C58" s="16">
        <v>0</v>
      </c>
      <c r="D58" s="16">
        <f t="shared" si="26"/>
        <v>0</v>
      </c>
      <c r="E58" s="60">
        <v>0</v>
      </c>
      <c r="F58" s="16">
        <v>0</v>
      </c>
      <c r="G58" s="58">
        <f t="shared" si="24"/>
        <v>0</v>
      </c>
      <c r="J58" s="49">
        <f t="shared" si="21"/>
        <v>196839.5</v>
      </c>
      <c r="L58" s="49">
        <f t="shared" si="25"/>
        <v>0</v>
      </c>
      <c r="Q58" s="19">
        <v>1889172</v>
      </c>
      <c r="R58" s="19">
        <v>3861595.61</v>
      </c>
      <c r="S58" s="19">
        <v>5750767.6100000003</v>
      </c>
      <c r="T58" s="19">
        <v>5637128.5999999996</v>
      </c>
      <c r="U58" s="19">
        <v>5637128.5999999996</v>
      </c>
    </row>
    <row r="59" spans="1:21">
      <c r="A59" s="15" t="s">
        <v>116</v>
      </c>
      <c r="B59" s="59">
        <v>0</v>
      </c>
      <c r="C59" s="16">
        <v>445643.93000000005</v>
      </c>
      <c r="D59" s="16">
        <f t="shared" si="26"/>
        <v>445643.93000000005</v>
      </c>
      <c r="E59" s="60">
        <v>442478.70000000019</v>
      </c>
      <c r="F59" s="16">
        <v>442478.70000000019</v>
      </c>
      <c r="G59" s="58">
        <f t="shared" si="24"/>
        <v>3165.229999999865</v>
      </c>
      <c r="J59" s="49">
        <f t="shared" si="21"/>
        <v>75457.739999999641</v>
      </c>
      <c r="L59" s="49">
        <f t="shared" si="25"/>
        <v>3.4924596548080444E-10</v>
      </c>
    </row>
    <row r="60" spans="1:21">
      <c r="A60" s="15" t="s">
        <v>117</v>
      </c>
      <c r="B60" s="59">
        <v>0</v>
      </c>
      <c r="C60" s="16">
        <v>200000</v>
      </c>
      <c r="D60" s="16">
        <f t="shared" si="26"/>
        <v>200000</v>
      </c>
      <c r="E60" s="60">
        <v>194833.04</v>
      </c>
      <c r="F60" s="16">
        <v>194833.04</v>
      </c>
      <c r="G60" s="58">
        <f t="shared" si="24"/>
        <v>5166.9599999999919</v>
      </c>
      <c r="J60" s="49">
        <f t="shared" si="21"/>
        <v>5166.9599999999919</v>
      </c>
      <c r="L60" s="49">
        <f t="shared" si="25"/>
        <v>0</v>
      </c>
    </row>
    <row r="61" spans="1:21" ht="5.0999999999999996" customHeight="1">
      <c r="A61" s="12"/>
      <c r="B61" s="63"/>
      <c r="C61" s="13"/>
      <c r="D61" s="13"/>
      <c r="E61" s="62"/>
      <c r="F61" s="13"/>
      <c r="G61" s="61"/>
      <c r="J61" s="49">
        <f t="shared" si="21"/>
        <v>0</v>
      </c>
      <c r="L61" s="49">
        <f t="shared" si="25"/>
        <v>0</v>
      </c>
    </row>
    <row r="62" spans="1:21">
      <c r="A62" s="12" t="s">
        <v>118</v>
      </c>
      <c r="B62" s="63">
        <f>SUM(B63:B71)</f>
        <v>0</v>
      </c>
      <c r="C62" s="13">
        <f>SUM(C63:C71)</f>
        <v>920906.90000000014</v>
      </c>
      <c r="D62" s="13">
        <f>SUM(D63:D71)</f>
        <v>920906.90000000014</v>
      </c>
      <c r="E62" s="62">
        <f>SUM(E63:E71)</f>
        <v>10518.199999999999</v>
      </c>
      <c r="F62" s="13">
        <f>SUM(F63:F71)</f>
        <v>10518.199999999999</v>
      </c>
      <c r="G62" s="61">
        <f t="shared" ref="G62:G71" si="27">D62-E62</f>
        <v>910388.70000000019</v>
      </c>
      <c r="J62" s="49">
        <f t="shared" si="21"/>
        <v>1195998.830000001</v>
      </c>
      <c r="L62" s="49">
        <f t="shared" si="25"/>
        <v>0</v>
      </c>
    </row>
    <row r="63" spans="1:21">
      <c r="A63" s="15" t="s">
        <v>119</v>
      </c>
      <c r="B63" s="65">
        <v>0</v>
      </c>
      <c r="C63" s="64">
        <v>0</v>
      </c>
      <c r="D63" s="64">
        <f t="shared" ref="D63:D71" si="28">B63+C63</f>
        <v>0</v>
      </c>
      <c r="E63" s="65">
        <v>0</v>
      </c>
      <c r="F63" s="64">
        <v>0</v>
      </c>
      <c r="G63" s="58">
        <f t="shared" si="27"/>
        <v>0</v>
      </c>
      <c r="J63" s="49">
        <f t="shared" si="21"/>
        <v>99562.300000000745</v>
      </c>
      <c r="L63" s="49">
        <f t="shared" si="25"/>
        <v>0</v>
      </c>
    </row>
    <row r="64" spans="1:21">
      <c r="A64" s="15" t="s">
        <v>120</v>
      </c>
      <c r="B64" s="65">
        <v>0</v>
      </c>
      <c r="C64" s="64">
        <v>920906.90000000014</v>
      </c>
      <c r="D64" s="64">
        <f t="shared" si="28"/>
        <v>920906.90000000014</v>
      </c>
      <c r="E64" s="65">
        <v>10518.199999999999</v>
      </c>
      <c r="F64" s="64">
        <v>10518.199999999999</v>
      </c>
      <c r="G64" s="58">
        <f t="shared" si="27"/>
        <v>910388.70000000019</v>
      </c>
      <c r="J64" s="49">
        <f t="shared" si="21"/>
        <v>1073855.5500000003</v>
      </c>
      <c r="L64" s="49">
        <f t="shared" si="25"/>
        <v>0</v>
      </c>
    </row>
    <row r="65" spans="1:12">
      <c r="A65" s="15" t="s">
        <v>121</v>
      </c>
      <c r="B65" s="65">
        <v>0</v>
      </c>
      <c r="C65" s="64">
        <v>0</v>
      </c>
      <c r="D65" s="64">
        <f t="shared" si="28"/>
        <v>0</v>
      </c>
      <c r="E65" s="65">
        <v>0</v>
      </c>
      <c r="F65" s="64">
        <v>0</v>
      </c>
      <c r="G65" s="58">
        <f t="shared" si="27"/>
        <v>0</v>
      </c>
      <c r="J65" s="49">
        <f t="shared" si="21"/>
        <v>0</v>
      </c>
      <c r="L65" s="49">
        <f t="shared" si="25"/>
        <v>0</v>
      </c>
    </row>
    <row r="66" spans="1:12">
      <c r="A66" s="15" t="s">
        <v>122</v>
      </c>
      <c r="B66" s="65">
        <v>0</v>
      </c>
      <c r="C66" s="64">
        <v>0</v>
      </c>
      <c r="D66" s="64">
        <f t="shared" si="28"/>
        <v>0</v>
      </c>
      <c r="E66" s="65">
        <v>0</v>
      </c>
      <c r="F66" s="64">
        <v>0</v>
      </c>
      <c r="G66" s="58">
        <f t="shared" si="27"/>
        <v>0</v>
      </c>
      <c r="J66" s="49">
        <f t="shared" si="21"/>
        <v>0</v>
      </c>
      <c r="L66" s="49">
        <f t="shared" si="25"/>
        <v>0</v>
      </c>
    </row>
    <row r="67" spans="1:12">
      <c r="A67" s="15" t="s">
        <v>123</v>
      </c>
      <c r="B67" s="65">
        <v>0</v>
      </c>
      <c r="C67" s="64">
        <v>0</v>
      </c>
      <c r="D67" s="64">
        <f t="shared" si="28"/>
        <v>0</v>
      </c>
      <c r="E67" s="65">
        <v>0</v>
      </c>
      <c r="F67" s="64">
        <v>0</v>
      </c>
      <c r="G67" s="58">
        <f t="shared" si="27"/>
        <v>0</v>
      </c>
      <c r="J67" s="49">
        <f t="shared" si="21"/>
        <v>0</v>
      </c>
      <c r="L67" s="49">
        <f t="shared" si="25"/>
        <v>0</v>
      </c>
    </row>
    <row r="68" spans="1:12">
      <c r="A68" s="15" t="s">
        <v>124</v>
      </c>
      <c r="B68" s="65">
        <v>0</v>
      </c>
      <c r="C68" s="64">
        <v>0</v>
      </c>
      <c r="D68" s="64">
        <f t="shared" si="28"/>
        <v>0</v>
      </c>
      <c r="E68" s="65">
        <v>0</v>
      </c>
      <c r="F68" s="64">
        <v>0</v>
      </c>
      <c r="G68" s="58">
        <f t="shared" si="27"/>
        <v>0</v>
      </c>
      <c r="J68" s="49">
        <f t="shared" si="21"/>
        <v>0</v>
      </c>
      <c r="L68" s="49">
        <f t="shared" si="25"/>
        <v>0</v>
      </c>
    </row>
    <row r="69" spans="1:12">
      <c r="A69" s="15" t="s">
        <v>125</v>
      </c>
      <c r="B69" s="65">
        <v>0</v>
      </c>
      <c r="C69" s="64">
        <v>0</v>
      </c>
      <c r="D69" s="64">
        <f t="shared" si="28"/>
        <v>0</v>
      </c>
      <c r="E69" s="65">
        <v>0</v>
      </c>
      <c r="F69" s="64">
        <v>0</v>
      </c>
      <c r="G69" s="58">
        <f t="shared" si="27"/>
        <v>0</v>
      </c>
      <c r="J69" s="49">
        <f t="shared" si="21"/>
        <v>22580.979999999981</v>
      </c>
      <c r="L69" s="49">
        <f t="shared" si="25"/>
        <v>0</v>
      </c>
    </row>
    <row r="70" spans="1:12">
      <c r="A70" s="15" t="s">
        <v>126</v>
      </c>
      <c r="B70" s="65">
        <v>0</v>
      </c>
      <c r="C70" s="64">
        <v>0</v>
      </c>
      <c r="D70" s="64">
        <f t="shared" si="28"/>
        <v>0</v>
      </c>
      <c r="E70" s="65">
        <v>0</v>
      </c>
      <c r="F70" s="64">
        <v>0</v>
      </c>
      <c r="G70" s="58">
        <f t="shared" si="27"/>
        <v>0</v>
      </c>
      <c r="J70" s="49">
        <f t="shared" si="21"/>
        <v>0</v>
      </c>
      <c r="L70" s="49">
        <f t="shared" si="25"/>
        <v>0</v>
      </c>
    </row>
    <row r="71" spans="1:12">
      <c r="A71" s="15" t="s">
        <v>127</v>
      </c>
      <c r="B71" s="65">
        <v>0</v>
      </c>
      <c r="C71" s="64">
        <v>0</v>
      </c>
      <c r="D71" s="64">
        <f t="shared" si="28"/>
        <v>0</v>
      </c>
      <c r="E71" s="65">
        <v>0</v>
      </c>
      <c r="F71" s="64">
        <v>0</v>
      </c>
      <c r="G71" s="58">
        <f t="shared" si="27"/>
        <v>0</v>
      </c>
      <c r="J71" s="49">
        <f t="shared" si="21"/>
        <v>0</v>
      </c>
      <c r="L71" s="49">
        <f t="shared" si="25"/>
        <v>0</v>
      </c>
    </row>
    <row r="72" spans="1:12" ht="5.0999999999999996" customHeight="1">
      <c r="A72" s="12"/>
      <c r="B72" s="63"/>
      <c r="C72" s="13"/>
      <c r="D72" s="13"/>
      <c r="E72" s="62"/>
      <c r="F72" s="13"/>
      <c r="G72" s="61"/>
      <c r="J72" s="49">
        <f t="shared" si="21"/>
        <v>0</v>
      </c>
      <c r="L72" s="49">
        <f t="shared" si="25"/>
        <v>0</v>
      </c>
    </row>
    <row r="73" spans="1:12">
      <c r="A73" s="32" t="s">
        <v>128</v>
      </c>
      <c r="B73" s="63">
        <f>SUM(B74:B77)</f>
        <v>4036022.73</v>
      </c>
      <c r="C73" s="13">
        <f>SUM(C74:C77)</f>
        <v>229651.04</v>
      </c>
      <c r="D73" s="13">
        <f>SUM(D74:D77)</f>
        <v>4265673.7699999996</v>
      </c>
      <c r="E73" s="62">
        <f>SUM(E74:E77)</f>
        <v>3076152.72</v>
      </c>
      <c r="F73" s="13">
        <f>SUM(F74:F77)</f>
        <v>2811010.32</v>
      </c>
      <c r="G73" s="61">
        <f>D73-E73</f>
        <v>1189521.0499999993</v>
      </c>
      <c r="J73" s="49">
        <f t="shared" si="21"/>
        <v>1189521.0499999993</v>
      </c>
      <c r="L73" s="49">
        <f t="shared" si="25"/>
        <v>0</v>
      </c>
    </row>
    <row r="74" spans="1:12">
      <c r="A74" s="15" t="s">
        <v>129</v>
      </c>
      <c r="B74" s="59">
        <v>4036022.73</v>
      </c>
      <c r="C74" s="16">
        <v>229651.04</v>
      </c>
      <c r="D74" s="16">
        <f>B74+C74</f>
        <v>4265673.7699999996</v>
      </c>
      <c r="E74" s="60">
        <v>3076152.72</v>
      </c>
      <c r="F74" s="16">
        <v>2811010.32</v>
      </c>
      <c r="G74" s="58">
        <f>D74-E74</f>
        <v>1189521.0499999993</v>
      </c>
      <c r="J74" s="49">
        <f t="shared" si="21"/>
        <v>1189521.0499999993</v>
      </c>
      <c r="L74" s="49">
        <f t="shared" si="25"/>
        <v>0</v>
      </c>
    </row>
    <row r="75" spans="1:12" ht="22.5">
      <c r="A75" s="33" t="s">
        <v>130</v>
      </c>
      <c r="B75" s="59">
        <v>0</v>
      </c>
      <c r="C75" s="16">
        <v>0</v>
      </c>
      <c r="D75" s="58">
        <v>0</v>
      </c>
      <c r="E75" s="59">
        <v>0</v>
      </c>
      <c r="F75" s="16">
        <v>0</v>
      </c>
      <c r="G75" s="58">
        <f>D75-E75</f>
        <v>0</v>
      </c>
      <c r="J75" s="49">
        <f t="shared" si="21"/>
        <v>0</v>
      </c>
      <c r="L75" s="49">
        <f t="shared" si="25"/>
        <v>0</v>
      </c>
    </row>
    <row r="76" spans="1:12">
      <c r="A76" s="15" t="s">
        <v>131</v>
      </c>
      <c r="B76" s="16"/>
      <c r="C76" s="16"/>
      <c r="D76" s="16"/>
      <c r="E76" s="16"/>
      <c r="F76" s="16"/>
      <c r="G76" s="16">
        <f>D76-E76</f>
        <v>0</v>
      </c>
      <c r="J76" s="49">
        <f t="shared" si="21"/>
        <v>0</v>
      </c>
      <c r="L76" s="49">
        <f t="shared" si="25"/>
        <v>0</v>
      </c>
    </row>
    <row r="77" spans="1:12">
      <c r="A77" s="15" t="s">
        <v>132</v>
      </c>
      <c r="B77" s="16"/>
      <c r="C77" s="16"/>
      <c r="D77" s="16"/>
      <c r="E77" s="16"/>
      <c r="F77" s="16"/>
      <c r="G77" s="16">
        <f>D77-E77</f>
        <v>0</v>
      </c>
      <c r="J77" s="49">
        <f t="shared" si="21"/>
        <v>0</v>
      </c>
      <c r="L77" s="49">
        <f t="shared" si="25"/>
        <v>0</v>
      </c>
    </row>
    <row r="78" spans="1:12" ht="5.0999999999999996" customHeight="1">
      <c r="A78" s="12"/>
      <c r="B78" s="13"/>
      <c r="C78" s="13"/>
      <c r="D78" s="13"/>
      <c r="E78" s="13"/>
      <c r="F78" s="13"/>
      <c r="G78" s="13"/>
      <c r="J78" s="49">
        <f t="shared" si="21"/>
        <v>0</v>
      </c>
      <c r="L78" s="49">
        <f t="shared" si="25"/>
        <v>0</v>
      </c>
    </row>
    <row r="79" spans="1:12">
      <c r="A79" s="12" t="s">
        <v>83</v>
      </c>
      <c r="B79" s="13">
        <f t="shared" ref="B79:G79" si="29">B5+B42</f>
        <v>382117055.64999998</v>
      </c>
      <c r="C79" s="13">
        <f t="shared" si="29"/>
        <v>74992403.560000017</v>
      </c>
      <c r="D79" s="13">
        <f t="shared" si="29"/>
        <v>457109459.20999992</v>
      </c>
      <c r="E79" s="13">
        <f t="shared" si="29"/>
        <v>346155401.04999995</v>
      </c>
      <c r="F79" s="13">
        <f t="shared" si="29"/>
        <v>331457827.20000005</v>
      </c>
      <c r="G79" s="13">
        <v>110954058.15999994</v>
      </c>
      <c r="J79" s="49">
        <f t="shared" si="21"/>
        <v>210945489.0999999</v>
      </c>
      <c r="L79" s="49">
        <f t="shared" si="25"/>
        <v>210945489.0999999</v>
      </c>
    </row>
    <row r="80" spans="1:12" ht="5.0999999999999996" customHeight="1">
      <c r="A80" s="34"/>
      <c r="B80" s="35"/>
      <c r="C80" s="35"/>
      <c r="D80" s="35"/>
      <c r="E80" s="35"/>
      <c r="F80" s="35"/>
      <c r="G80" s="35"/>
      <c r="L80" s="49">
        <f t="shared" si="25"/>
        <v>0</v>
      </c>
    </row>
    <row r="81" spans="2:7" hidden="1"/>
    <row r="82" spans="2:7" hidden="1">
      <c r="B82" s="19">
        <v>382117055.64999998</v>
      </c>
      <c r="C82" s="19">
        <v>74992403.560000017</v>
      </c>
      <c r="D82" s="19">
        <v>457109459.21000004</v>
      </c>
      <c r="E82" s="19">
        <v>346155401.05000001</v>
      </c>
      <c r="F82" s="19">
        <v>331457827.20000005</v>
      </c>
      <c r="G82" s="19">
        <v>110957223.39000005</v>
      </c>
    </row>
    <row r="83" spans="2:7" hidden="1">
      <c r="B83" s="49">
        <f t="shared" ref="B83:G83" si="30">B79-B82</f>
        <v>0</v>
      </c>
      <c r="C83" s="49">
        <f t="shared" si="30"/>
        <v>0</v>
      </c>
      <c r="D83" s="49">
        <f t="shared" si="30"/>
        <v>0</v>
      </c>
      <c r="E83" s="49">
        <f t="shared" si="30"/>
        <v>0</v>
      </c>
      <c r="F83" s="49">
        <f t="shared" si="30"/>
        <v>0</v>
      </c>
      <c r="G83" s="49">
        <f t="shared" si="30"/>
        <v>-3165.2300001084805</v>
      </c>
    </row>
    <row r="84" spans="2:7" hidden="1"/>
    <row r="85" spans="2:7" hidden="1"/>
    <row r="86" spans="2:7" hidden="1"/>
    <row r="87" spans="2:7" hidden="1"/>
  </sheetData>
  <mergeCells count="2">
    <mergeCell ref="A1:G1"/>
    <mergeCell ref="B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N20" sqref="N20"/>
    </sheetView>
  </sheetViews>
  <sheetFormatPr baseColWidth="10" defaultRowHeight="11.25"/>
  <cols>
    <col min="1" max="1" width="56.83203125" style="19" customWidth="1"/>
    <col min="2" max="7" width="16.83203125" style="19" customWidth="1"/>
    <col min="8" max="16384" width="12" style="19"/>
  </cols>
  <sheetData>
    <row r="1" spans="1:7" ht="56.1" customHeight="1">
      <c r="A1" s="73" t="s">
        <v>152</v>
      </c>
      <c r="B1" s="77"/>
      <c r="C1" s="77"/>
      <c r="D1" s="77"/>
      <c r="E1" s="77"/>
      <c r="F1" s="77"/>
      <c r="G1" s="78"/>
    </row>
    <row r="2" spans="1:7">
      <c r="A2" s="30"/>
      <c r="B2" s="76" t="s">
        <v>0</v>
      </c>
      <c r="C2" s="76"/>
      <c r="D2" s="76"/>
      <c r="E2" s="76"/>
      <c r="F2" s="76"/>
      <c r="G2" s="20"/>
    </row>
    <row r="3" spans="1:7" ht="45.75" customHeight="1">
      <c r="A3" s="36" t="s">
        <v>1</v>
      </c>
      <c r="B3" s="22" t="s">
        <v>2</v>
      </c>
      <c r="C3" s="22" t="s">
        <v>3</v>
      </c>
      <c r="D3" s="22" t="s">
        <v>4</v>
      </c>
      <c r="E3" s="22" t="s">
        <v>134</v>
      </c>
      <c r="F3" s="22" t="s">
        <v>86</v>
      </c>
      <c r="G3" s="37" t="s">
        <v>7</v>
      </c>
    </row>
    <row r="4" spans="1:7">
      <c r="A4" s="38" t="s">
        <v>135</v>
      </c>
      <c r="B4" s="39">
        <f>B5+B6+B7+B10+B11+B14</f>
        <v>0</v>
      </c>
      <c r="C4" s="39">
        <f t="shared" ref="C4:G4" si="0">C5+C6+C7+C10+C11+C14</f>
        <v>0</v>
      </c>
      <c r="D4" s="39">
        <f t="shared" si="0"/>
        <v>0</v>
      </c>
      <c r="E4" s="39">
        <f t="shared" si="0"/>
        <v>0</v>
      </c>
      <c r="F4" s="39">
        <f t="shared" si="0"/>
        <v>0</v>
      </c>
      <c r="G4" s="39">
        <f t="shared" si="0"/>
        <v>0</v>
      </c>
    </row>
    <row r="5" spans="1:7">
      <c r="A5" s="40" t="s">
        <v>136</v>
      </c>
      <c r="B5" s="13"/>
      <c r="C5" s="13"/>
      <c r="D5" s="13"/>
      <c r="E5" s="13"/>
      <c r="F5" s="13"/>
      <c r="G5" s="13">
        <f>D5-E5</f>
        <v>0</v>
      </c>
    </row>
    <row r="6" spans="1:7">
      <c r="A6" s="40" t="s">
        <v>137</v>
      </c>
      <c r="B6" s="13"/>
      <c r="C6" s="13"/>
      <c r="D6" s="13"/>
      <c r="E6" s="13"/>
      <c r="F6" s="13"/>
      <c r="G6" s="13">
        <f>D6-E6</f>
        <v>0</v>
      </c>
    </row>
    <row r="7" spans="1:7">
      <c r="A7" s="40" t="s">
        <v>138</v>
      </c>
      <c r="B7" s="13">
        <f>SUM(B8:B9)</f>
        <v>0</v>
      </c>
      <c r="C7" s="13">
        <f t="shared" ref="C7:G7" si="1">SUM(C8:C9)</f>
        <v>0</v>
      </c>
      <c r="D7" s="13">
        <f t="shared" si="1"/>
        <v>0</v>
      </c>
      <c r="E7" s="13">
        <f t="shared" si="1"/>
        <v>0</v>
      </c>
      <c r="F7" s="13">
        <f t="shared" si="1"/>
        <v>0</v>
      </c>
      <c r="G7" s="13">
        <f t="shared" si="1"/>
        <v>0</v>
      </c>
    </row>
    <row r="8" spans="1:7">
      <c r="A8" s="33" t="s">
        <v>139</v>
      </c>
      <c r="B8" s="16"/>
      <c r="C8" s="16"/>
      <c r="D8" s="16"/>
      <c r="E8" s="16"/>
      <c r="F8" s="16"/>
      <c r="G8" s="16">
        <f t="shared" ref="G8:G14" si="2">D8-E8</f>
        <v>0</v>
      </c>
    </row>
    <row r="9" spans="1:7">
      <c r="A9" s="33" t="s">
        <v>140</v>
      </c>
      <c r="B9" s="16"/>
      <c r="C9" s="16"/>
      <c r="D9" s="16"/>
      <c r="E9" s="16"/>
      <c r="F9" s="16"/>
      <c r="G9" s="16">
        <f t="shared" si="2"/>
        <v>0</v>
      </c>
    </row>
    <row r="10" spans="1:7">
      <c r="A10" s="40" t="s">
        <v>141</v>
      </c>
      <c r="B10" s="13"/>
      <c r="C10" s="13"/>
      <c r="D10" s="13"/>
      <c r="E10" s="13"/>
      <c r="F10" s="13"/>
      <c r="G10" s="13">
        <f t="shared" si="2"/>
        <v>0</v>
      </c>
    </row>
    <row r="11" spans="1:7" ht="22.5">
      <c r="A11" s="40" t="s">
        <v>142</v>
      </c>
      <c r="B11" s="13">
        <f>SUM(B12:B13)</f>
        <v>0</v>
      </c>
      <c r="C11" s="13">
        <f t="shared" ref="C11:F11" si="3">SUM(C12:C13)</f>
        <v>0</v>
      </c>
      <c r="D11" s="13">
        <f t="shared" si="3"/>
        <v>0</v>
      </c>
      <c r="E11" s="13">
        <f t="shared" si="3"/>
        <v>0</v>
      </c>
      <c r="F11" s="13">
        <f t="shared" si="3"/>
        <v>0</v>
      </c>
      <c r="G11" s="13">
        <f t="shared" si="2"/>
        <v>0</v>
      </c>
    </row>
    <row r="12" spans="1:7">
      <c r="A12" s="33" t="s">
        <v>143</v>
      </c>
      <c r="B12" s="16"/>
      <c r="C12" s="16"/>
      <c r="D12" s="16"/>
      <c r="E12" s="16"/>
      <c r="F12" s="16"/>
      <c r="G12" s="16">
        <f t="shared" si="2"/>
        <v>0</v>
      </c>
    </row>
    <row r="13" spans="1:7">
      <c r="A13" s="33" t="s">
        <v>144</v>
      </c>
      <c r="B13" s="16"/>
      <c r="C13" s="16"/>
      <c r="D13" s="16"/>
      <c r="E13" s="16"/>
      <c r="F13" s="16"/>
      <c r="G13" s="16">
        <f t="shared" si="2"/>
        <v>0</v>
      </c>
    </row>
    <row r="14" spans="1:7">
      <c r="A14" s="40" t="s">
        <v>145</v>
      </c>
      <c r="B14" s="13"/>
      <c r="C14" s="13"/>
      <c r="D14" s="13"/>
      <c r="E14" s="13"/>
      <c r="F14" s="13"/>
      <c r="G14" s="13">
        <f t="shared" si="2"/>
        <v>0</v>
      </c>
    </row>
    <row r="15" spans="1:7" ht="5.0999999999999996" customHeight="1">
      <c r="A15" s="40"/>
      <c r="B15" s="16"/>
      <c r="C15" s="16"/>
      <c r="D15" s="16"/>
      <c r="E15" s="16"/>
      <c r="F15" s="16"/>
      <c r="G15" s="16"/>
    </row>
    <row r="16" spans="1:7">
      <c r="A16" s="27" t="s">
        <v>146</v>
      </c>
      <c r="B16" s="13">
        <f>B17+B18+B19+B22+B23+B26</f>
        <v>0</v>
      </c>
      <c r="C16" s="13">
        <f t="shared" ref="C16:G16" si="4">C17+C18+C19+C22+C23+C26</f>
        <v>0</v>
      </c>
      <c r="D16" s="13">
        <f t="shared" si="4"/>
        <v>0</v>
      </c>
      <c r="E16" s="13">
        <f t="shared" si="4"/>
        <v>0</v>
      </c>
      <c r="F16" s="13">
        <f t="shared" si="4"/>
        <v>0</v>
      </c>
      <c r="G16" s="13">
        <f t="shared" si="4"/>
        <v>0</v>
      </c>
    </row>
    <row r="17" spans="1:7">
      <c r="A17" s="40" t="s">
        <v>136</v>
      </c>
      <c r="B17" s="13"/>
      <c r="C17" s="13"/>
      <c r="D17" s="13"/>
      <c r="E17" s="13"/>
      <c r="F17" s="13"/>
      <c r="G17" s="13">
        <f t="shared" ref="G17:G26" si="5">D17-E17</f>
        <v>0</v>
      </c>
    </row>
    <row r="18" spans="1:7">
      <c r="A18" s="40" t="s">
        <v>137</v>
      </c>
      <c r="B18" s="13"/>
      <c r="C18" s="13"/>
      <c r="D18" s="13"/>
      <c r="E18" s="13"/>
      <c r="F18" s="13"/>
      <c r="G18" s="13">
        <f t="shared" si="5"/>
        <v>0</v>
      </c>
    </row>
    <row r="19" spans="1:7">
      <c r="A19" s="40" t="s">
        <v>138</v>
      </c>
      <c r="B19" s="13">
        <f>SUM(B20:B21)</f>
        <v>0</v>
      </c>
      <c r="C19" s="13">
        <f t="shared" ref="C19:F19" si="6">SUM(C20:C21)</f>
        <v>0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5"/>
        <v>0</v>
      </c>
    </row>
    <row r="20" spans="1:7">
      <c r="A20" s="33" t="s">
        <v>139</v>
      </c>
      <c r="B20" s="16"/>
      <c r="C20" s="16"/>
      <c r="D20" s="16"/>
      <c r="E20" s="16"/>
      <c r="F20" s="16"/>
      <c r="G20" s="16">
        <f t="shared" si="5"/>
        <v>0</v>
      </c>
    </row>
    <row r="21" spans="1:7">
      <c r="A21" s="33" t="s">
        <v>140</v>
      </c>
      <c r="B21" s="16"/>
      <c r="C21" s="16"/>
      <c r="D21" s="16"/>
      <c r="E21" s="16"/>
      <c r="F21" s="16"/>
      <c r="G21" s="16">
        <f t="shared" si="5"/>
        <v>0</v>
      </c>
    </row>
    <row r="22" spans="1:7">
      <c r="A22" s="40" t="s">
        <v>141</v>
      </c>
      <c r="B22" s="13"/>
      <c r="C22" s="13"/>
      <c r="D22" s="13"/>
      <c r="E22" s="13"/>
      <c r="F22" s="13"/>
      <c r="G22" s="13">
        <f t="shared" si="5"/>
        <v>0</v>
      </c>
    </row>
    <row r="23" spans="1:7" ht="22.5">
      <c r="A23" s="40" t="s">
        <v>142</v>
      </c>
      <c r="B23" s="13">
        <f>SUM(B24:B25)</f>
        <v>0</v>
      </c>
      <c r="C23" s="13">
        <f t="shared" ref="C23:F23" si="7">SUM(C24:C25)</f>
        <v>0</v>
      </c>
      <c r="D23" s="13">
        <f t="shared" si="7"/>
        <v>0</v>
      </c>
      <c r="E23" s="13">
        <f t="shared" si="7"/>
        <v>0</v>
      </c>
      <c r="F23" s="13">
        <f t="shared" si="7"/>
        <v>0</v>
      </c>
      <c r="G23" s="13">
        <f t="shared" si="5"/>
        <v>0</v>
      </c>
    </row>
    <row r="24" spans="1:7">
      <c r="A24" s="33" t="s">
        <v>143</v>
      </c>
      <c r="B24" s="16"/>
      <c r="C24" s="16"/>
      <c r="D24" s="16"/>
      <c r="E24" s="16"/>
      <c r="F24" s="16"/>
      <c r="G24" s="16">
        <f t="shared" si="5"/>
        <v>0</v>
      </c>
    </row>
    <row r="25" spans="1:7">
      <c r="A25" s="33" t="s">
        <v>144</v>
      </c>
      <c r="B25" s="16"/>
      <c r="C25" s="16"/>
      <c r="D25" s="16"/>
      <c r="E25" s="16"/>
      <c r="F25" s="16"/>
      <c r="G25" s="16">
        <f t="shared" si="5"/>
        <v>0</v>
      </c>
    </row>
    <row r="26" spans="1:7">
      <c r="A26" s="40" t="s">
        <v>145</v>
      </c>
      <c r="B26" s="13"/>
      <c r="C26" s="13"/>
      <c r="D26" s="13"/>
      <c r="E26" s="13"/>
      <c r="F26" s="13"/>
      <c r="G26" s="13">
        <f t="shared" si="5"/>
        <v>0</v>
      </c>
    </row>
    <row r="27" spans="1:7">
      <c r="A27" s="27" t="s">
        <v>147</v>
      </c>
      <c r="B27" s="13">
        <f>B4+B16</f>
        <v>0</v>
      </c>
      <c r="C27" s="13">
        <f t="shared" ref="C27:G27" si="8">C4+C16</f>
        <v>0</v>
      </c>
      <c r="D27" s="13">
        <f t="shared" si="8"/>
        <v>0</v>
      </c>
      <c r="E27" s="13">
        <f t="shared" si="8"/>
        <v>0</v>
      </c>
      <c r="F27" s="13">
        <f t="shared" si="8"/>
        <v>0</v>
      </c>
      <c r="G27" s="13">
        <f t="shared" si="8"/>
        <v>0</v>
      </c>
    </row>
    <row r="28" spans="1:7" ht="5.0999999999999996" customHeight="1">
      <c r="A28" s="41"/>
      <c r="B28" s="18"/>
      <c r="C28" s="18"/>
      <c r="D28" s="18"/>
      <c r="E28" s="18"/>
      <c r="F28" s="18"/>
      <c r="G28" s="18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dcterms:created xsi:type="dcterms:W3CDTF">2017-01-11T17:22:36Z</dcterms:created>
  <dcterms:modified xsi:type="dcterms:W3CDTF">2017-01-30T15:16:36Z</dcterms:modified>
</cp:coreProperties>
</file>