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 LDF\"/>
    </mc:Choice>
  </mc:AlternateContent>
  <bookViews>
    <workbookView xWindow="0" yWindow="0" windowWidth="10575" windowHeight="11550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F6b!$A$3:$G$70</definedName>
    <definedName name="_xlnm._FilterDatabase" localSheetId="3" hidden="1">F6c!$A$3:$G$79</definedName>
    <definedName name="_xlnm._FilterDatabase" localSheetId="4" hidden="1">F6d!$A$3:$G$27</definedName>
    <definedName name="_xlnm.Print_Titles" localSheetId="1">F6a!$1:$3</definedName>
    <definedName name="_xlnm.Print_Titles" localSheetId="2">F6b!$1:$3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3" l="1"/>
  <c r="C69" i="3"/>
  <c r="C67" i="3"/>
  <c r="C64" i="3"/>
  <c r="C55" i="3"/>
  <c r="C56" i="3"/>
  <c r="C57" i="3"/>
  <c r="C58" i="3"/>
  <c r="C59" i="3"/>
  <c r="C60" i="3"/>
  <c r="C54" i="3"/>
  <c r="C50" i="3"/>
  <c r="C48" i="3"/>
  <c r="C46" i="3"/>
  <c r="C32" i="3"/>
  <c r="C27" i="3"/>
  <c r="C26" i="3"/>
  <c r="C18" i="3"/>
  <c r="C19" i="3"/>
  <c r="C20" i="3"/>
  <c r="C21" i="3"/>
  <c r="C22" i="3"/>
  <c r="C17" i="3"/>
  <c r="C7" i="3"/>
  <c r="C8" i="3"/>
  <c r="C9" i="3"/>
  <c r="C10" i="3"/>
  <c r="C11" i="3"/>
  <c r="C12" i="3"/>
  <c r="C13" i="3"/>
  <c r="C14" i="3"/>
  <c r="C6" i="3"/>
  <c r="C78" i="2"/>
  <c r="C79" i="2"/>
  <c r="C80" i="2"/>
  <c r="C81" i="2"/>
  <c r="C82" i="2"/>
  <c r="C83" i="2"/>
  <c r="C84" i="2"/>
  <c r="C85" i="2"/>
  <c r="C86" i="2"/>
  <c r="C87" i="2"/>
  <c r="C75" i="2"/>
  <c r="C76" i="2"/>
  <c r="C77" i="2"/>
  <c r="C73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6" i="2"/>
  <c r="G80" i="2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7" i="3"/>
  <c r="G6" i="1"/>
  <c r="F5" i="1"/>
  <c r="G4" i="1"/>
  <c r="G88" i="1"/>
  <c r="G9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C154" i="1" l="1"/>
  <c r="D129" i="1"/>
  <c r="C147" i="1"/>
  <c r="C146" i="1"/>
  <c r="C131" i="1"/>
  <c r="C129" i="1"/>
  <c r="C122" i="1"/>
  <c r="C124" i="1"/>
  <c r="C120" i="1"/>
  <c r="C119" i="1"/>
  <c r="C112" i="1"/>
  <c r="C111" i="1"/>
  <c r="C106" i="1"/>
  <c r="C107" i="1"/>
  <c r="C105" i="1"/>
  <c r="C103" i="1"/>
  <c r="C102" i="1"/>
  <c r="C101" i="1"/>
  <c r="C99" i="1"/>
  <c r="C93" i="1"/>
  <c r="C94" i="1"/>
  <c r="C95" i="1"/>
  <c r="C96" i="1"/>
  <c r="C97" i="1"/>
  <c r="C92" i="1"/>
  <c r="C90" i="1"/>
  <c r="C89" i="1"/>
  <c r="C82" i="1"/>
  <c r="C83" i="1"/>
  <c r="C84" i="1"/>
  <c r="C85" i="1"/>
  <c r="C81" i="1"/>
  <c r="C54" i="1"/>
  <c r="C52" i="1"/>
  <c r="C49" i="1"/>
  <c r="C47" i="1"/>
  <c r="C45" i="1"/>
  <c r="C44" i="1"/>
  <c r="C42" i="1"/>
  <c r="C36" i="1"/>
  <c r="C37" i="1"/>
  <c r="C38" i="1"/>
  <c r="C35" i="1"/>
  <c r="C25" i="1"/>
  <c r="C26" i="1"/>
  <c r="C27" i="1"/>
  <c r="C28" i="1"/>
  <c r="C29" i="1"/>
  <c r="C30" i="1"/>
  <c r="C31" i="1"/>
  <c r="C32" i="1"/>
  <c r="C24" i="1"/>
  <c r="C22" i="1"/>
  <c r="C15" i="1"/>
  <c r="C16" i="1"/>
  <c r="C17" i="1"/>
  <c r="C18" i="1"/>
  <c r="C19" i="1"/>
  <c r="C20" i="1"/>
  <c r="C14" i="1"/>
  <c r="C12" i="1"/>
  <c r="C7" i="1"/>
  <c r="C8" i="1"/>
  <c r="C9" i="1"/>
  <c r="C10" i="1"/>
  <c r="C6" i="1"/>
  <c r="D54" i="1"/>
  <c r="B154" i="1"/>
  <c r="B54" i="1" l="1"/>
  <c r="D55" i="3" l="1"/>
  <c r="D54" i="3"/>
  <c r="D74" i="2"/>
  <c r="C74" i="2" s="1"/>
  <c r="E79" i="3" l="1"/>
  <c r="F79" i="3"/>
  <c r="G74" i="2"/>
  <c r="G75" i="2"/>
  <c r="G76" i="2"/>
  <c r="G77" i="2"/>
  <c r="G78" i="2"/>
  <c r="G79" i="2"/>
  <c r="G81" i="2"/>
  <c r="G82" i="2"/>
  <c r="G83" i="2"/>
  <c r="G84" i="2"/>
  <c r="G85" i="2"/>
  <c r="G86" i="2"/>
  <c r="G87" i="2"/>
  <c r="G73" i="2"/>
  <c r="G72" i="2" s="1"/>
  <c r="C72" i="2"/>
  <c r="D72" i="2"/>
  <c r="E72" i="2"/>
  <c r="F72" i="2"/>
  <c r="B72" i="2"/>
  <c r="E154" i="1"/>
  <c r="E98" i="1"/>
  <c r="B5" i="2" l="1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6" i="2"/>
  <c r="C5" i="2"/>
  <c r="D5" i="2"/>
  <c r="E5" i="2"/>
  <c r="E89" i="2" s="1"/>
  <c r="F5" i="2"/>
  <c r="F23" i="1"/>
  <c r="E23" i="1"/>
  <c r="E5" i="1"/>
  <c r="G5" i="2" l="1"/>
  <c r="G26" i="4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G16" i="4" s="1"/>
  <c r="F16" i="4"/>
  <c r="E16" i="4"/>
  <c r="D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F4" i="4"/>
  <c r="F27" i="4" s="1"/>
  <c r="D4" i="4"/>
  <c r="D27" i="4" s="1"/>
  <c r="C4" i="4"/>
  <c r="B4" i="4"/>
  <c r="B27" i="4" s="1"/>
  <c r="F73" i="3"/>
  <c r="E73" i="3"/>
  <c r="D73" i="3"/>
  <c r="C73" i="3"/>
  <c r="B73" i="3"/>
  <c r="F36" i="3"/>
  <c r="E36" i="3"/>
  <c r="D36" i="3"/>
  <c r="C36" i="3"/>
  <c r="B36" i="3"/>
  <c r="F25" i="3"/>
  <c r="E25" i="3"/>
  <c r="D25" i="3"/>
  <c r="C25" i="3"/>
  <c r="B25" i="3"/>
  <c r="F16" i="3"/>
  <c r="E16" i="3"/>
  <c r="D16" i="3"/>
  <c r="C16" i="3"/>
  <c r="B16" i="3"/>
  <c r="F6" i="3"/>
  <c r="F5" i="3" s="1"/>
  <c r="E6" i="3"/>
  <c r="D6" i="3"/>
  <c r="B6" i="3"/>
  <c r="B5" i="3" s="1"/>
  <c r="F89" i="2"/>
  <c r="D89" i="2"/>
  <c r="C89" i="2"/>
  <c r="B89" i="2"/>
  <c r="F145" i="1"/>
  <c r="E145" i="1"/>
  <c r="D145" i="1"/>
  <c r="C145" i="1"/>
  <c r="B145" i="1"/>
  <c r="F141" i="1"/>
  <c r="E141" i="1"/>
  <c r="D141" i="1"/>
  <c r="C141" i="1"/>
  <c r="B141" i="1"/>
  <c r="F132" i="1"/>
  <c r="E132" i="1"/>
  <c r="D132" i="1"/>
  <c r="C132" i="1"/>
  <c r="B132" i="1"/>
  <c r="F128" i="1"/>
  <c r="E128" i="1"/>
  <c r="D128" i="1"/>
  <c r="C128" i="1"/>
  <c r="B128" i="1"/>
  <c r="F118" i="1"/>
  <c r="E118" i="1"/>
  <c r="D118" i="1"/>
  <c r="C118" i="1"/>
  <c r="B118" i="1"/>
  <c r="F108" i="1"/>
  <c r="E108" i="1"/>
  <c r="D108" i="1"/>
  <c r="C108" i="1"/>
  <c r="B108" i="1"/>
  <c r="F98" i="1"/>
  <c r="D98" i="1"/>
  <c r="C98" i="1"/>
  <c r="B98" i="1"/>
  <c r="F88" i="1"/>
  <c r="E88" i="1"/>
  <c r="D88" i="1"/>
  <c r="C88" i="1"/>
  <c r="B88" i="1"/>
  <c r="F80" i="1"/>
  <c r="E80" i="1"/>
  <c r="D80" i="1"/>
  <c r="C80" i="1"/>
  <c r="B80" i="1"/>
  <c r="F70" i="1"/>
  <c r="E70" i="1"/>
  <c r="D70" i="1"/>
  <c r="C70" i="1"/>
  <c r="B70" i="1"/>
  <c r="F66" i="1"/>
  <c r="E66" i="1"/>
  <c r="D66" i="1"/>
  <c r="C66" i="1"/>
  <c r="B66" i="1"/>
  <c r="F57" i="1"/>
  <c r="E57" i="1"/>
  <c r="D57" i="1"/>
  <c r="C57" i="1"/>
  <c r="B57" i="1"/>
  <c r="F53" i="1"/>
  <c r="E53" i="1"/>
  <c r="D53" i="1"/>
  <c r="C53" i="1"/>
  <c r="B53" i="1"/>
  <c r="F43" i="1"/>
  <c r="E43" i="1"/>
  <c r="D43" i="1"/>
  <c r="C43" i="1"/>
  <c r="B43" i="1"/>
  <c r="F33" i="1"/>
  <c r="E33" i="1"/>
  <c r="D33" i="1"/>
  <c r="C33" i="1"/>
  <c r="B33" i="1"/>
  <c r="D23" i="1"/>
  <c r="C23" i="1"/>
  <c r="B23" i="1"/>
  <c r="F13" i="1"/>
  <c r="E13" i="1"/>
  <c r="D13" i="1"/>
  <c r="C13" i="1"/>
  <c r="B13" i="1"/>
  <c r="D5" i="1"/>
  <c r="C5" i="1"/>
  <c r="B5" i="1"/>
  <c r="C5" i="3" l="1"/>
  <c r="C79" i="1"/>
  <c r="D79" i="1"/>
  <c r="F79" i="1"/>
  <c r="B79" i="1"/>
  <c r="E79" i="1"/>
  <c r="D5" i="3"/>
  <c r="E5" i="3"/>
  <c r="G6" i="3"/>
  <c r="G89" i="2"/>
  <c r="E4" i="1"/>
  <c r="F4" i="1"/>
  <c r="C4" i="1"/>
  <c r="D4" i="1"/>
  <c r="B4" i="1"/>
  <c r="G5" i="1"/>
  <c r="C27" i="4"/>
  <c r="G11" i="4"/>
  <c r="G4" i="4" s="1"/>
  <c r="G27" i="4" s="1"/>
  <c r="D154" i="1" l="1"/>
  <c r="F154" i="1"/>
  <c r="G5" i="3"/>
  <c r="D43" i="3" l="1"/>
  <c r="E43" i="3"/>
  <c r="B43" i="3"/>
  <c r="F43" i="3"/>
  <c r="C43" i="3"/>
  <c r="F53" i="3"/>
  <c r="C53" i="3"/>
  <c r="D53" i="3"/>
  <c r="E53" i="3"/>
  <c r="B53" i="3"/>
  <c r="C62" i="3" l="1"/>
  <c r="C42" i="3" s="1"/>
  <c r="C79" i="3" s="1"/>
  <c r="D62" i="3"/>
  <c r="D42" i="3" s="1"/>
  <c r="D79" i="3" s="1"/>
  <c r="E62" i="3"/>
  <c r="E42" i="3"/>
  <c r="B62" i="3"/>
  <c r="B42" i="3" s="1"/>
  <c r="B79" i="3" s="1"/>
  <c r="F62" i="3"/>
  <c r="F42" i="3" s="1"/>
</calcChain>
</file>

<file path=xl/sharedStrings.xml><?xml version="1.0" encoding="utf-8"?>
<sst xmlns="http://schemas.openxmlformats.org/spreadsheetml/2006/main" count="380" uniqueCount="226">
  <si>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</si>
  <si>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</si>
  <si>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</si>
  <si>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</si>
  <si>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</si>
  <si>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</si>
  <si>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</si>
  <si>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</si>
  <si>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</si>
  <si>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</si>
  <si>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</si>
  <si>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</si>
  <si>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</si>
  <si>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</si>
  <si>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</si>
  <si>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</si>
  <si>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</si>
  <si>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</si>
  <si>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</si>
  <si>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</si>
  <si>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</si>
  <si>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</si>
  <si>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</si>
  <si>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</si>
  <si>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</si>
  <si>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</si>
  <si>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</si>
  <si>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</si>
  <si>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</si>
  <si>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</si>
  <si>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</si>
  <si>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</si>
  <si>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</si>
  <si>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</si>
  <si>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</si>
  <si>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</si>
  <si>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</si>
  <si>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</si>
  <si>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</si>
  <si>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</si>
  <si>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</si>
  <si>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</si>
  <si>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</si>
  <si>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</si>
  <si>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</si>
  <si>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</si>
  <si>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</si>
  <si>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</si>
  <si>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</si>
  <si>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</si>
  <si>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</si>
  <si>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</si>
  <si>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</si>
  <si>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</si>
  <si>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</si>
  <si>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</si>
  <si>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</si>
  <si>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</si>
  <si>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</si>
  <si>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</si>
  <si>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</si>
  <si>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</si>
  <si>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</si>
  <si>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</si>
  <si>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</si>
  <si>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</si>
  <si>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</si>
  <si>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</si>
  <si>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</si>
  <si>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</si>
  <si>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</si>
  <si>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</si>
  <si>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</si>
  <si>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</si>
  <si>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</si>
  <si>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</si>
  <si>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</si>
  <si>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</si>
  <si>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</si>
  <si>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</si>
  <si>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</si>
  <si>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</si>
  <si>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</si>
  <si>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</si>
  <si>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</si>
  <si>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</si>
  <si>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</si>
  <si>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</si>
  <si>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</si>
  <si>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</si>
  <si>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</si>
  <si>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</si>
  <si>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</si>
  <si>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</si>
  <si>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</si>
  <si>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</si>
  <si>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</si>
  <si>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</si>
  <si>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</si>
  <si>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</si>
  <si>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</si>
  <si>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</si>
  <si>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</si>
  <si>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</si>
  <si>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</si>
  <si>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</si>
  <si>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</si>
  <si>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</si>
  <si>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</si>
  <si>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</si>
  <si>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</si>
  <si>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</si>
  <si>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</si>
  <si>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</si>
  <si>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</si>
  <si>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</si>
  <si>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</si>
  <si>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</si>
  <si>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</si>
  <si>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</si>
  <si>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</si>
  <si>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</si>
  <si>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</si>
  <si>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</si>
  <si>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</si>
  <si>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</si>
  <si>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</si>
  <si>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</si>
  <si>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</si>
  <si>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</si>
  <si>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</si>
  <si>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</si>
  <si>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</si>
  <si>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</si>
  <si>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</si>
  <si>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</si>
  <si>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</si>
  <si>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</si>
  <si>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</si>
  <si>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</si>
  <si>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</si>
  <si>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31 de Marzo de 2017 (b)
(PESOS)</t>
  </si>
  <si>
    <t>MUNICIPIO DE VALLE DE SANTIAGO, GTO. 
Estado Analítico del Ejercicio del Presupuesto de Egresos Detallado - LDF
Clasificación Administrativa
Del 1 de Enero al 31 de Marzo de 2017 (b)
(PESOS)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</si>
  <si>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</si>
  <si>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</si>
  <si>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</si>
  <si>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</si>
  <si>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</si>
  <si>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</si>
  <si>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</si>
  <si>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</si>
  <si>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</si>
  <si>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</si>
  <si>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</si>
  <si>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</si>
  <si>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</si>
  <si>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</si>
  <si>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</si>
  <si>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</si>
  <si>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</si>
  <si>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</si>
  <si>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</si>
  <si>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</si>
  <si>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</si>
  <si>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</si>
  <si>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</si>
  <si>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</si>
  <si>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</si>
  <si>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</si>
  <si>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</si>
  <si>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</si>
  <si>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</si>
  <si>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</si>
  <si>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</si>
  <si>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</si>
  <si>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</si>
  <si>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</si>
  <si>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</si>
  <si>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</si>
  <si>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</si>
  <si>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</si>
  <si>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</si>
  <si>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31111-1101  DES DIR SEG PUB TRAN</t>
  </si>
  <si>
    <t>31111-1102  DIR MPAL PROTE CIVIL</t>
  </si>
  <si>
    <t>31111-1103  TRANSTO Y TRANSPORTE</t>
  </si>
  <si>
    <t>31111-1104  CARCEL MUNICIPAL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</si>
  <si>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</si>
  <si>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</si>
  <si>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</si>
  <si>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</si>
  <si>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</si>
  <si>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</si>
  <si>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</si>
  <si>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</si>
  <si>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</si>
  <si>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</si>
  <si>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</si>
  <si>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</si>
  <si>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</si>
  <si>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</si>
  <si>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</si>
  <si>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</si>
  <si>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</si>
  <si>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</si>
  <si>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</si>
  <si>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</si>
  <si>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</si>
  <si>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</si>
  <si>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MUNICIPIO DE VALLE DE SANTIAGO, GTO. 
Estado Analítico del Ejercicio del Presupuesto de Egresos Detallado - LDF
Clasificación Funcional (Finalidad y Función)
Del 1 de Enero Al 31 de Marzo de 2017 (b)
(PESOS)</t>
  </si>
  <si>
    <t>MUNICIPIO DE VALLE DE SANTIAGO, GTO. 
Estado Analítico del Ejercicio del Presupuesto de Egresos Detallado - LDF
Clasificación de Servicios Personales por Categoría
Del 1 de Enero al 31 de Marzo de 2017 (b)
(PESOS)</t>
  </si>
  <si>
    <t>0191474138 M.V.D.S  RIVERA MORALES FELIP</t>
  </si>
  <si>
    <t>0191474480 M.V.D.S  RODRIGUEZ ALMANZA JO</t>
  </si>
  <si>
    <t>0191459813 M.V.D.S  RODRIGUEZ ALVARADO V</t>
  </si>
  <si>
    <t>0191474529 M.V.D.S  RODRIGUEZ MOSQUEDA M</t>
  </si>
  <si>
    <t>0191459872 M.V.D.S  RODRIGUEZ VELEZ CAYE</t>
  </si>
  <si>
    <t>0191459430 M.V.D.S  RUBIO MUNIZ JUAN</t>
  </si>
  <si>
    <t>0191460072 M.V.D.S  SALDANA VILLANUEVA G</t>
  </si>
  <si>
    <t>0191460226 M.V.D.S  SANTELLANO LAUREL J</t>
  </si>
  <si>
    <t>0191460323 M.V.D.S  SILVA SALINAS JOSE M</t>
  </si>
  <si>
    <t>0191459465 M.V.D.S  SOLIS ORTEGA JOSE LU</t>
  </si>
  <si>
    <t>0191459821 M.V.D.S  SOLIS SALINAS AGUSTI</t>
  </si>
  <si>
    <t>0191459678 M.V.D.S  VALADEZ ZUNIGA RAMON</t>
  </si>
  <si>
    <t>0191474316 M.V.D.S  VALENCIA FLORES GABR</t>
  </si>
  <si>
    <t>0191459783 M.V.D.S  VERA AGUILAR GLORIA</t>
  </si>
  <si>
    <t>0191474375 M.V.D.S  ZARATE HENANDEZ JAVI</t>
  </si>
  <si>
    <t>0191474359 M.V.D.S  ZAVALA ESTRADA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</si>
</sst>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-#,##0.00;&quot; &quot;"/>
    <numFmt numFmtId="165" formatCode="#,##0;\-#,##0;&quot; &quot;"/>
  </numFmts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4" fillId="0" borderId="8" xfId="0" applyNumberFormat="1" applyFont="1" applyBorder="1" applyAlignment="1">
      <alignment vertical="center"/>
    </xf>
    <xf numFmtId="0" fontId="2" fillId="0" borderId="0" xfId="0" applyFont="1" applyBorder="1"/>
    <xf numFmtId="49" fontId="6" fillId="0" borderId="7" xfId="0" applyNumberFormat="1" applyFont="1" applyFill="1" applyBorder="1" applyAlignment="1">
      <alignment horizontal="left"/>
    </xf>
    <xf numFmtId="164" fontId="6" fillId="0" borderId="7" xfId="0" applyNumberFormat="1" applyFont="1" applyFill="1" applyBorder="1"/>
    <xf numFmtId="4" fontId="5" fillId="0" borderId="7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165" fontId="6" fillId="0" borderId="7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" fontId="2" fillId="0" borderId="0" xfId="0" applyNumberFormat="1" applyFont="1"/>
    <xf numFmtId="4" fontId="6" fillId="0" borderId="0" xfId="0" applyNumberFormat="1" applyFont="1"/>
    <xf numFmtId="43" fontId="6" fillId="0" borderId="0" xfId="2" applyFont="1"/>
    <xf numFmtId="4" fontId="6" fillId="0" borderId="0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0" fontId="6" fillId="0" borderId="7" xfId="0" applyFont="1" applyBorder="1"/>
    <xf numFmtId="0" fontId="6" fillId="0" borderId="0" xfId="0" applyFont="1" applyBorder="1"/>
    <xf numFmtId="4" fontId="6" fillId="0" borderId="0" xfId="0" applyNumberFormat="1" applyFont="1" applyBorder="1"/>
    <xf numFmtId="4" fontId="6" fillId="0" borderId="14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3" fontId="6" fillId="0" borderId="0" xfId="2" applyFont="1" applyFill="1"/>
    <xf numFmtId="43" fontId="6" fillId="0" borderId="7" xfId="2" applyFont="1" applyFill="1" applyBorder="1"/>
    <xf numFmtId="4" fontId="6" fillId="0" borderId="9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64" fontId="6" fillId="0" borderId="8" xfId="0" applyNumberFormat="1" applyFont="1" applyFill="1" applyBorder="1"/>
    <xf numFmtId="164" fontId="6" fillId="0" borderId="0" xfId="0" applyNumberFormat="1" applyFont="1" applyFill="1" applyBorder="1"/>
    <xf numFmtId="0" fontId="6" fillId="0" borderId="0" xfId="0" applyFont="1" applyFill="1"/>
    <xf numFmtId="0" fontId="6" fillId="0" borderId="7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8"/>
  </cols>
  <sheetData>
    <row r="1" spans="1:2">
      <c r="A1" s="37"/>
      <c r="B1" s="37"/>
    </row>
    <row r="2020" spans="1:1">
      <c r="A2020" s="39" t="s">
        <v>140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workbookViewId="0">
      <selection activeCell="K12" sqref="K12"/>
    </sheetView>
  </sheetViews>
  <sheetFormatPr baseColWidth="10" defaultRowHeight="12.75"/>
  <cols>
    <col min="1" max="1" width="80.83203125" style="1" customWidth="1"/>
    <col min="2" max="2" width="15.33203125" style="1" customWidth="1"/>
    <col min="3" max="3" width="16.83203125" style="1" customWidth="1"/>
    <col min="4" max="4" width="14.33203125" style="1" customWidth="1"/>
    <col min="5" max="5" width="13.5" style="1" customWidth="1"/>
    <col min="6" max="6" width="14.5" style="1" customWidth="1"/>
    <col min="7" max="7" width="15.1640625" style="1" customWidth="1"/>
    <col min="8" max="8" width="12" style="1"/>
    <col min="9" max="9" width="14.33203125" style="1" bestFit="1" customWidth="1"/>
    <col min="10" max="16384" width="12" style="1"/>
  </cols>
  <sheetData>
    <row r="1" spans="1:7" ht="78.75" customHeight="1">
      <c r="A1" s="82" t="s">
        <v>141</v>
      </c>
      <c r="B1" s="83"/>
      <c r="C1" s="83"/>
      <c r="D1" s="83"/>
      <c r="E1" s="83"/>
      <c r="F1" s="83"/>
      <c r="G1" s="84"/>
    </row>
    <row r="2" spans="1:7">
      <c r="A2" s="2"/>
      <c r="B2" s="85" t="s">
        <v>0</v>
      </c>
      <c r="C2" s="85"/>
      <c r="D2" s="85"/>
      <c r="E2" s="85"/>
      <c r="F2" s="85"/>
      <c r="G2" s="2"/>
    </row>
    <row r="3" spans="1:7" ht="22.5">
      <c r="A3" s="3" t="s">
        <v>1</v>
      </c>
      <c r="B3" s="4" t="s">
        <v>2</v>
      </c>
      <c r="C3" s="47" t="s">
        <v>3</v>
      </c>
      <c r="D3" s="49" t="s">
        <v>4</v>
      </c>
      <c r="E3" s="48" t="s">
        <v>5</v>
      </c>
      <c r="F3" s="49" t="s">
        <v>6</v>
      </c>
      <c r="G3" s="3" t="s">
        <v>7</v>
      </c>
    </row>
    <row r="4" spans="1:7">
      <c r="A4" s="5" t="s">
        <v>8</v>
      </c>
      <c r="B4" s="34">
        <f>B5+B13+B23+B33+B43+B53+B57+B66+B70</f>
        <v>183648966.06999999</v>
      </c>
      <c r="C4" s="59">
        <f t="shared" ref="C4:F4" si="0">C5+C13+C23+C33+C43+C53+C57+C66+C70</f>
        <v>11855090.140000002</v>
      </c>
      <c r="D4" s="34">
        <f t="shared" si="0"/>
        <v>195504056.21000001</v>
      </c>
      <c r="E4" s="59">
        <f>E5+E13+E23+E33+E43+E53+E57+E66+E70</f>
        <v>31297675.350000005</v>
      </c>
      <c r="F4" s="34">
        <f t="shared" si="0"/>
        <v>29924815.169999998</v>
      </c>
      <c r="G4" s="34">
        <f>G5+G13+G23+G33+G43+G53+G57+G66+G70</f>
        <v>164206380.85999998</v>
      </c>
    </row>
    <row r="5" spans="1:7">
      <c r="A5" s="6" t="s">
        <v>9</v>
      </c>
      <c r="B5" s="9">
        <f>SUM(B6:B12)</f>
        <v>91522638.940000013</v>
      </c>
      <c r="C5" s="57">
        <f t="shared" ref="C5:G5" si="1">SUM(C6:C12)</f>
        <v>-439988</v>
      </c>
      <c r="D5" s="9">
        <f>SUM(D6:D12)</f>
        <v>91082650.940000013</v>
      </c>
      <c r="E5" s="57">
        <f>SUM(E6:E12)</f>
        <v>20155343.110000003</v>
      </c>
      <c r="F5" s="9">
        <f>SUM(F6:F12)</f>
        <v>19933682.09</v>
      </c>
      <c r="G5" s="9">
        <f t="shared" si="1"/>
        <v>70927307.829999983</v>
      </c>
    </row>
    <row r="6" spans="1:7">
      <c r="A6" s="7" t="s">
        <v>10</v>
      </c>
      <c r="B6" s="12">
        <v>53088704.600000001</v>
      </c>
      <c r="C6" s="53">
        <f>D6-B6</f>
        <v>619812</v>
      </c>
      <c r="D6" s="12">
        <v>53708516.600000001</v>
      </c>
      <c r="E6" s="53">
        <v>13167091.390000001</v>
      </c>
      <c r="F6" s="12">
        <v>13166229.41</v>
      </c>
      <c r="G6" s="12">
        <f>D6-E6</f>
        <v>40541425.210000001</v>
      </c>
    </row>
    <row r="7" spans="1:7">
      <c r="A7" s="7" t="s">
        <v>11</v>
      </c>
      <c r="B7" s="12">
        <v>1332270.6499999999</v>
      </c>
      <c r="C7" s="53">
        <f t="shared" ref="C7:C32" si="2">D7-B7</f>
        <v>950000</v>
      </c>
      <c r="D7" s="12">
        <v>2282270.65</v>
      </c>
      <c r="E7" s="53">
        <v>1120873.74</v>
      </c>
      <c r="F7" s="12">
        <v>1120873.74</v>
      </c>
      <c r="G7" s="12">
        <f t="shared" ref="G7:G70" si="3">D7-E7</f>
        <v>1161396.9099999999</v>
      </c>
    </row>
    <row r="8" spans="1:7">
      <c r="A8" s="7" t="s">
        <v>12</v>
      </c>
      <c r="B8" s="12">
        <v>13197602</v>
      </c>
      <c r="C8" s="53">
        <f t="shared" si="2"/>
        <v>-522740</v>
      </c>
      <c r="D8" s="12">
        <v>12674862</v>
      </c>
      <c r="E8" s="53">
        <v>343403.96</v>
      </c>
      <c r="F8" s="12">
        <v>333508.15999999997</v>
      </c>
      <c r="G8" s="12">
        <f t="shared" si="3"/>
        <v>12331458.039999999</v>
      </c>
    </row>
    <row r="9" spans="1:7">
      <c r="A9" s="7" t="s">
        <v>13</v>
      </c>
      <c r="B9" s="12">
        <v>5288069.29</v>
      </c>
      <c r="C9" s="53">
        <f t="shared" si="2"/>
        <v>-1450000</v>
      </c>
      <c r="D9" s="12">
        <v>3838069.29</v>
      </c>
      <c r="E9" s="53">
        <v>646476.06000000006</v>
      </c>
      <c r="F9" s="12">
        <v>459892.82</v>
      </c>
      <c r="G9" s="12">
        <f t="shared" si="3"/>
        <v>3191593.23</v>
      </c>
    </row>
    <row r="10" spans="1:7">
      <c r="A10" s="7" t="s">
        <v>14</v>
      </c>
      <c r="B10" s="12">
        <v>12141878</v>
      </c>
      <c r="C10" s="53">
        <f t="shared" si="2"/>
        <v>-149628</v>
      </c>
      <c r="D10" s="12">
        <v>11992250</v>
      </c>
      <c r="E10" s="53">
        <v>3247743.16</v>
      </c>
      <c r="F10" s="12">
        <v>3223423.16</v>
      </c>
      <c r="G10" s="12">
        <f t="shared" si="3"/>
        <v>8744506.8399999999</v>
      </c>
    </row>
    <row r="11" spans="1:7">
      <c r="A11" s="7" t="s">
        <v>15</v>
      </c>
      <c r="B11" s="60"/>
      <c r="C11" s="53"/>
      <c r="D11" s="60"/>
      <c r="E11" s="15"/>
      <c r="F11" s="60"/>
      <c r="G11" s="12">
        <f t="shared" si="3"/>
        <v>0</v>
      </c>
    </row>
    <row r="12" spans="1:7">
      <c r="A12" s="7" t="s">
        <v>16</v>
      </c>
      <c r="B12" s="12">
        <v>6474114.4000000004</v>
      </c>
      <c r="C12" s="53">
        <f t="shared" si="2"/>
        <v>112568</v>
      </c>
      <c r="D12" s="12">
        <v>6586682.4000000004</v>
      </c>
      <c r="E12" s="53">
        <v>1629754.8</v>
      </c>
      <c r="F12" s="12">
        <v>1629754.8</v>
      </c>
      <c r="G12" s="12">
        <f t="shared" si="3"/>
        <v>4956927.6000000006</v>
      </c>
    </row>
    <row r="13" spans="1:7">
      <c r="A13" s="6" t="s">
        <v>17</v>
      </c>
      <c r="B13" s="9">
        <f>SUM(B14:B22)</f>
        <v>10353951.079999998</v>
      </c>
      <c r="C13" s="57">
        <f t="shared" ref="C13" si="4">SUM(C14:C22)</f>
        <v>684759.86999999988</v>
      </c>
      <c r="D13" s="9">
        <f>SUM(D14:D22)</f>
        <v>11038710.950000001</v>
      </c>
      <c r="E13" s="57">
        <f>SUM(E14:E22)</f>
        <v>1534649.03</v>
      </c>
      <c r="F13" s="9">
        <f>SUM(F14:F22)</f>
        <v>1200793.5900000001</v>
      </c>
      <c r="G13" s="9">
        <f t="shared" si="3"/>
        <v>9504061.9200000018</v>
      </c>
    </row>
    <row r="14" spans="1:7">
      <c r="A14" s="7" t="s">
        <v>18</v>
      </c>
      <c r="B14" s="12">
        <v>2563873.71</v>
      </c>
      <c r="C14" s="53">
        <f t="shared" si="2"/>
        <v>145872.27000000002</v>
      </c>
      <c r="D14" s="12">
        <v>2709745.98</v>
      </c>
      <c r="E14" s="53">
        <v>434465</v>
      </c>
      <c r="F14" s="12">
        <v>370246.9</v>
      </c>
      <c r="G14" s="12">
        <f t="shared" si="3"/>
        <v>2275280.98</v>
      </c>
    </row>
    <row r="15" spans="1:7">
      <c r="A15" s="7" t="s">
        <v>19</v>
      </c>
      <c r="B15" s="12">
        <v>744962.75</v>
      </c>
      <c r="C15" s="53">
        <f t="shared" si="2"/>
        <v>40309.829999999958</v>
      </c>
      <c r="D15" s="12">
        <v>785272.58</v>
      </c>
      <c r="E15" s="53">
        <v>96886.58</v>
      </c>
      <c r="F15" s="12">
        <v>79897.23</v>
      </c>
      <c r="G15" s="12">
        <f t="shared" si="3"/>
        <v>688386</v>
      </c>
    </row>
    <row r="16" spans="1:7">
      <c r="A16" s="7" t="s">
        <v>20</v>
      </c>
      <c r="B16" s="12">
        <v>1000</v>
      </c>
      <c r="C16" s="53">
        <f t="shared" si="2"/>
        <v>0</v>
      </c>
      <c r="D16" s="12">
        <v>1000</v>
      </c>
      <c r="E16" s="53"/>
      <c r="F16" s="12"/>
      <c r="G16" s="12">
        <f t="shared" si="3"/>
        <v>1000</v>
      </c>
    </row>
    <row r="17" spans="1:9">
      <c r="A17" s="7" t="s">
        <v>21</v>
      </c>
      <c r="B17" s="12">
        <v>2258146.96</v>
      </c>
      <c r="C17" s="53">
        <f t="shared" si="2"/>
        <v>545802.62999999989</v>
      </c>
      <c r="D17" s="12">
        <v>2803949.59</v>
      </c>
      <c r="E17" s="53">
        <v>168229.09</v>
      </c>
      <c r="F17" s="12">
        <v>31531.62</v>
      </c>
      <c r="G17" s="12">
        <f t="shared" si="3"/>
        <v>2635720.5</v>
      </c>
    </row>
    <row r="18" spans="1:9">
      <c r="A18" s="7" t="s">
        <v>22</v>
      </c>
      <c r="B18" s="12">
        <v>623691.53</v>
      </c>
      <c r="C18" s="53">
        <f t="shared" si="2"/>
        <v>-94542.63</v>
      </c>
      <c r="D18" s="12">
        <v>529148.9</v>
      </c>
      <c r="E18" s="53">
        <v>85320.61</v>
      </c>
      <c r="F18" s="12">
        <v>56973.82</v>
      </c>
      <c r="G18" s="12">
        <f t="shared" si="3"/>
        <v>443828.29000000004</v>
      </c>
    </row>
    <row r="19" spans="1:9">
      <c r="A19" s="7" t="s">
        <v>23</v>
      </c>
      <c r="B19" s="12">
        <v>1785538</v>
      </c>
      <c r="C19" s="53">
        <f t="shared" si="2"/>
        <v>5000</v>
      </c>
      <c r="D19" s="12">
        <v>1790538</v>
      </c>
      <c r="E19" s="53">
        <v>471069.93</v>
      </c>
      <c r="F19" s="12">
        <v>411006.92</v>
      </c>
      <c r="G19" s="12">
        <f t="shared" si="3"/>
        <v>1319468.07</v>
      </c>
    </row>
    <row r="20" spans="1:9">
      <c r="A20" s="7" t="s">
        <v>24</v>
      </c>
      <c r="B20" s="12">
        <v>1241649</v>
      </c>
      <c r="C20" s="53">
        <f t="shared" si="2"/>
        <v>4000</v>
      </c>
      <c r="D20" s="12">
        <v>1245649</v>
      </c>
      <c r="E20" s="53">
        <v>203091.1</v>
      </c>
      <c r="F20" s="12">
        <v>203091.1</v>
      </c>
      <c r="G20" s="12">
        <f t="shared" si="3"/>
        <v>1042557.9</v>
      </c>
    </row>
    <row r="21" spans="1:9">
      <c r="A21" s="7" t="s">
        <v>25</v>
      </c>
      <c r="B21" s="60"/>
      <c r="C21" s="53"/>
      <c r="D21" s="60"/>
      <c r="E21" s="61"/>
      <c r="F21" s="60"/>
      <c r="G21" s="12">
        <f t="shared" si="3"/>
        <v>0</v>
      </c>
    </row>
    <row r="22" spans="1:9">
      <c r="A22" s="7" t="s">
        <v>26</v>
      </c>
      <c r="B22" s="12">
        <v>1135089.1299999999</v>
      </c>
      <c r="C22" s="53">
        <f t="shared" si="2"/>
        <v>38317.770000000019</v>
      </c>
      <c r="D22" s="12">
        <v>1173406.8999999999</v>
      </c>
      <c r="E22" s="53">
        <v>75586.720000000001</v>
      </c>
      <c r="F22" s="12">
        <v>48046</v>
      </c>
      <c r="G22" s="12">
        <f t="shared" si="3"/>
        <v>1097820.18</v>
      </c>
    </row>
    <row r="23" spans="1:9">
      <c r="A23" s="6" t="s">
        <v>27</v>
      </c>
      <c r="B23" s="9">
        <f>SUM(B24:B32)</f>
        <v>26398825.530000001</v>
      </c>
      <c r="C23" s="57">
        <f t="shared" ref="C23:F23" si="5">SUM(C24:C32)</f>
        <v>-2507534.5100000007</v>
      </c>
      <c r="D23" s="9">
        <f t="shared" si="5"/>
        <v>23891291.02</v>
      </c>
      <c r="E23" s="57">
        <f t="shared" si="5"/>
        <v>3159152.66</v>
      </c>
      <c r="F23" s="9">
        <f t="shared" si="5"/>
        <v>2517687.0800000005</v>
      </c>
      <c r="G23" s="9">
        <f t="shared" si="3"/>
        <v>20732138.359999999</v>
      </c>
    </row>
    <row r="24" spans="1:9">
      <c r="A24" s="7" t="s">
        <v>28</v>
      </c>
      <c r="B24" s="12">
        <v>8296505.9500000002</v>
      </c>
      <c r="C24" s="53">
        <f t="shared" si="2"/>
        <v>2000</v>
      </c>
      <c r="D24" s="12">
        <v>8298505.9500000002</v>
      </c>
      <c r="E24" s="53">
        <v>1944536.94</v>
      </c>
      <c r="F24" s="12">
        <v>1928104.52</v>
      </c>
      <c r="G24" s="12">
        <f t="shared" si="3"/>
        <v>6353969.0099999998</v>
      </c>
      <c r="H24" s="40"/>
      <c r="I24" s="41"/>
    </row>
    <row r="25" spans="1:9">
      <c r="A25" s="7" t="s">
        <v>29</v>
      </c>
      <c r="B25" s="12">
        <v>274288</v>
      </c>
      <c r="C25" s="53">
        <f t="shared" si="2"/>
        <v>98500</v>
      </c>
      <c r="D25" s="12">
        <v>372788</v>
      </c>
      <c r="E25" s="53">
        <v>110502.76</v>
      </c>
      <c r="F25" s="12">
        <v>87000</v>
      </c>
      <c r="G25" s="12">
        <f t="shared" si="3"/>
        <v>262285.24</v>
      </c>
      <c r="H25" s="40"/>
      <c r="I25" s="41"/>
    </row>
    <row r="26" spans="1:9">
      <c r="A26" s="7" t="s">
        <v>30</v>
      </c>
      <c r="B26" s="12">
        <v>2366125</v>
      </c>
      <c r="C26" s="53">
        <f t="shared" si="2"/>
        <v>-160120</v>
      </c>
      <c r="D26" s="12">
        <v>2206005</v>
      </c>
      <c r="E26" s="53">
        <v>427947.31</v>
      </c>
      <c r="F26" s="12">
        <v>267998.18</v>
      </c>
      <c r="G26" s="12">
        <f t="shared" si="3"/>
        <v>1778057.69</v>
      </c>
      <c r="H26" s="40"/>
      <c r="I26" s="41"/>
    </row>
    <row r="27" spans="1:9">
      <c r="A27" s="7" t="s">
        <v>31</v>
      </c>
      <c r="B27" s="12">
        <v>119528.9</v>
      </c>
      <c r="C27" s="53">
        <f t="shared" si="2"/>
        <v>39153</v>
      </c>
      <c r="D27" s="12">
        <v>158681.9</v>
      </c>
      <c r="E27" s="53">
        <v>1081.1199999999999</v>
      </c>
      <c r="F27" s="12">
        <v>1081.1199999999999</v>
      </c>
      <c r="G27" s="12">
        <f t="shared" si="3"/>
        <v>157600.78</v>
      </c>
      <c r="H27" s="40"/>
      <c r="I27" s="41"/>
    </row>
    <row r="28" spans="1:9">
      <c r="A28" s="7" t="s">
        <v>32</v>
      </c>
      <c r="B28" s="12">
        <v>780812</v>
      </c>
      <c r="C28" s="53">
        <f t="shared" si="2"/>
        <v>3000</v>
      </c>
      <c r="D28" s="12">
        <v>783812</v>
      </c>
      <c r="E28" s="53">
        <v>23496.41</v>
      </c>
      <c r="F28" s="12">
        <v>17403.41</v>
      </c>
      <c r="G28" s="12">
        <f t="shared" si="3"/>
        <v>760315.59</v>
      </c>
      <c r="H28" s="40"/>
      <c r="I28" s="41"/>
    </row>
    <row r="29" spans="1:9">
      <c r="A29" s="7" t="s">
        <v>33</v>
      </c>
      <c r="B29" s="12">
        <v>1489700</v>
      </c>
      <c r="C29" s="53">
        <f t="shared" si="2"/>
        <v>410000</v>
      </c>
      <c r="D29" s="12">
        <v>1899700</v>
      </c>
      <c r="E29" s="53">
        <v>498165.21</v>
      </c>
      <c r="F29" s="12">
        <v>119256</v>
      </c>
      <c r="G29" s="12">
        <f t="shared" si="3"/>
        <v>1401534.79</v>
      </c>
      <c r="H29" s="40"/>
      <c r="I29" s="41"/>
    </row>
    <row r="30" spans="1:9">
      <c r="A30" s="7" t="s">
        <v>34</v>
      </c>
      <c r="B30" s="12">
        <v>218178.9</v>
      </c>
      <c r="C30" s="53">
        <f t="shared" si="2"/>
        <v>-6665</v>
      </c>
      <c r="D30" s="12">
        <v>211513.9</v>
      </c>
      <c r="E30" s="53">
        <v>23624.81</v>
      </c>
      <c r="F30" s="12">
        <v>20755</v>
      </c>
      <c r="G30" s="12">
        <f t="shared" si="3"/>
        <v>187889.09</v>
      </c>
      <c r="H30" s="40"/>
      <c r="I30" s="41"/>
    </row>
    <row r="31" spans="1:9">
      <c r="A31" s="7" t="s">
        <v>35</v>
      </c>
      <c r="B31" s="12">
        <v>1815897.88</v>
      </c>
      <c r="C31" s="53">
        <f t="shared" si="2"/>
        <v>7850</v>
      </c>
      <c r="D31" s="12">
        <v>1823747.88</v>
      </c>
      <c r="E31" s="53">
        <v>62144.37</v>
      </c>
      <c r="F31" s="12">
        <v>29841.85</v>
      </c>
      <c r="G31" s="12">
        <f t="shared" si="3"/>
        <v>1761603.5099999998</v>
      </c>
      <c r="H31" s="40"/>
      <c r="I31" s="41"/>
    </row>
    <row r="32" spans="1:9">
      <c r="A32" s="7" t="s">
        <v>36</v>
      </c>
      <c r="B32" s="12">
        <v>11037788.9</v>
      </c>
      <c r="C32" s="53">
        <f t="shared" si="2"/>
        <v>-2901252.5100000007</v>
      </c>
      <c r="D32" s="12">
        <v>8136536.3899999997</v>
      </c>
      <c r="E32" s="53">
        <v>67653.73</v>
      </c>
      <c r="F32" s="12">
        <v>46247</v>
      </c>
      <c r="G32" s="12">
        <f t="shared" si="3"/>
        <v>8068882.6599999992</v>
      </c>
      <c r="H32" s="40"/>
      <c r="I32" s="41"/>
    </row>
    <row r="33" spans="1:9">
      <c r="A33" s="6" t="s">
        <v>37</v>
      </c>
      <c r="B33" s="9">
        <f>SUM(B34:B42)</f>
        <v>26518464.649999999</v>
      </c>
      <c r="C33" s="57">
        <f t="shared" ref="C33" si="6">SUM(C34:C42)</f>
        <v>4409584.3</v>
      </c>
      <c r="D33" s="9">
        <f>SUM(D34:D42)</f>
        <v>30928048.950000003</v>
      </c>
      <c r="E33" s="57">
        <f>SUM(E34:E42)</f>
        <v>4876254.5600000005</v>
      </c>
      <c r="F33" s="9">
        <f>SUM(F34:F42)</f>
        <v>4700376.42</v>
      </c>
      <c r="G33" s="9">
        <f t="shared" si="3"/>
        <v>26051794.390000001</v>
      </c>
      <c r="I33" s="41"/>
    </row>
    <row r="34" spans="1:9">
      <c r="A34" s="7" t="s">
        <v>38</v>
      </c>
      <c r="B34" s="12"/>
      <c r="C34" s="53"/>
      <c r="D34" s="12"/>
      <c r="E34" s="53"/>
      <c r="F34" s="12"/>
      <c r="G34" s="12">
        <f t="shared" si="3"/>
        <v>0</v>
      </c>
    </row>
    <row r="35" spans="1:9">
      <c r="A35" s="7" t="s">
        <v>39</v>
      </c>
      <c r="B35" s="12">
        <v>11970339.960000001</v>
      </c>
      <c r="C35" s="53">
        <f t="shared" ref="C35:C38" si="7">D35-B35</f>
        <v>20000</v>
      </c>
      <c r="D35" s="12">
        <v>11990339.960000001</v>
      </c>
      <c r="E35" s="53">
        <v>2992584.99</v>
      </c>
      <c r="F35" s="12">
        <v>2992584.99</v>
      </c>
      <c r="G35" s="12">
        <f t="shared" si="3"/>
        <v>8997754.9700000007</v>
      </c>
    </row>
    <row r="36" spans="1:9">
      <c r="A36" s="7" t="s">
        <v>40</v>
      </c>
      <c r="B36" s="12">
        <v>220657.7</v>
      </c>
      <c r="C36" s="53">
        <f t="shared" si="7"/>
        <v>4217977.3</v>
      </c>
      <c r="D36" s="12">
        <v>4438635</v>
      </c>
      <c r="E36" s="53"/>
      <c r="F36" s="12"/>
      <c r="G36" s="12">
        <f t="shared" si="3"/>
        <v>4438635</v>
      </c>
    </row>
    <row r="37" spans="1:9">
      <c r="A37" s="7" t="s">
        <v>41</v>
      </c>
      <c r="B37" s="12">
        <v>10087549.99</v>
      </c>
      <c r="C37" s="53">
        <f t="shared" si="7"/>
        <v>45544</v>
      </c>
      <c r="D37" s="12">
        <v>10133093.99</v>
      </c>
      <c r="E37" s="53">
        <v>1104048.3500000001</v>
      </c>
      <c r="F37" s="12">
        <v>928170.21</v>
      </c>
      <c r="G37" s="12">
        <f t="shared" si="3"/>
        <v>9029045.6400000006</v>
      </c>
    </row>
    <row r="38" spans="1:9">
      <c r="A38" s="7" t="s">
        <v>42</v>
      </c>
      <c r="B38" s="12">
        <v>4089917</v>
      </c>
      <c r="C38" s="53">
        <f t="shared" si="7"/>
        <v>135463</v>
      </c>
      <c r="D38" s="12">
        <v>4225380</v>
      </c>
      <c r="E38" s="53">
        <v>765071.22</v>
      </c>
      <c r="F38" s="12">
        <v>765071.22</v>
      </c>
      <c r="G38" s="12">
        <f t="shared" si="3"/>
        <v>3460308.7800000003</v>
      </c>
    </row>
    <row r="39" spans="1:9">
      <c r="A39" s="7" t="s">
        <v>43</v>
      </c>
      <c r="B39" s="60"/>
      <c r="C39" s="53"/>
      <c r="D39" s="60"/>
      <c r="E39" s="15"/>
      <c r="F39" s="60"/>
      <c r="G39" s="12">
        <f t="shared" si="3"/>
        <v>0</v>
      </c>
    </row>
    <row r="40" spans="1:9">
      <c r="A40" s="7" t="s">
        <v>44</v>
      </c>
      <c r="B40" s="12"/>
      <c r="C40" s="53"/>
      <c r="D40" s="12"/>
      <c r="E40" s="53"/>
      <c r="F40" s="12"/>
      <c r="G40" s="12">
        <f t="shared" si="3"/>
        <v>0</v>
      </c>
    </row>
    <row r="41" spans="1:9">
      <c r="A41" s="7" t="s">
        <v>45</v>
      </c>
      <c r="B41" s="12"/>
      <c r="C41" s="53"/>
      <c r="D41" s="12"/>
      <c r="E41" s="53"/>
      <c r="F41" s="12"/>
      <c r="G41" s="12">
        <f t="shared" si="3"/>
        <v>0</v>
      </c>
    </row>
    <row r="42" spans="1:9">
      <c r="A42" s="7" t="s">
        <v>46</v>
      </c>
      <c r="B42" s="12">
        <v>150000</v>
      </c>
      <c r="C42" s="53">
        <f t="shared" ref="C42" si="8">D42-B42</f>
        <v>-9400</v>
      </c>
      <c r="D42" s="12">
        <v>140600</v>
      </c>
      <c r="E42" s="53">
        <v>14550</v>
      </c>
      <c r="F42" s="12">
        <v>14550</v>
      </c>
      <c r="G42" s="12">
        <f t="shared" si="3"/>
        <v>126050</v>
      </c>
    </row>
    <row r="43" spans="1:9">
      <c r="A43" s="6" t="s">
        <v>47</v>
      </c>
      <c r="B43" s="9">
        <f>SUM(B44:B52)</f>
        <v>1768404.04</v>
      </c>
      <c r="C43" s="57">
        <f t="shared" ref="C43:F43" si="9">SUM(C44:C52)</f>
        <v>477301.6</v>
      </c>
      <c r="D43" s="9">
        <f>SUM(D44:D52)</f>
        <v>2245705.64</v>
      </c>
      <c r="E43" s="57">
        <f t="shared" si="9"/>
        <v>984948.56</v>
      </c>
      <c r="F43" s="9">
        <f t="shared" si="9"/>
        <v>984948.56</v>
      </c>
      <c r="G43" s="9">
        <f t="shared" si="3"/>
        <v>1260757.08</v>
      </c>
    </row>
    <row r="44" spans="1:9">
      <c r="A44" s="7" t="s">
        <v>48</v>
      </c>
      <c r="B44" s="12">
        <v>527780.04</v>
      </c>
      <c r="C44" s="53">
        <f t="shared" ref="C44:C45" si="10">D44-B44</f>
        <v>52301.599999999977</v>
      </c>
      <c r="D44" s="12">
        <v>580081.64</v>
      </c>
      <c r="E44" s="53">
        <v>10986.56</v>
      </c>
      <c r="F44" s="12">
        <v>10986.56</v>
      </c>
      <c r="G44" s="12">
        <f t="shared" si="3"/>
        <v>569095.07999999996</v>
      </c>
    </row>
    <row r="45" spans="1:9">
      <c r="A45" s="7" t="s">
        <v>49</v>
      </c>
      <c r="B45" s="12">
        <v>145329</v>
      </c>
      <c r="C45" s="53">
        <f t="shared" si="10"/>
        <v>-31000</v>
      </c>
      <c r="D45" s="12">
        <v>114329</v>
      </c>
      <c r="E45" s="53"/>
      <c r="F45" s="12"/>
      <c r="G45" s="12">
        <f t="shared" si="3"/>
        <v>114329</v>
      </c>
    </row>
    <row r="46" spans="1:9">
      <c r="A46" s="7" t="s">
        <v>50</v>
      </c>
      <c r="B46" s="60"/>
      <c r="C46" s="53"/>
      <c r="D46" s="60"/>
      <c r="E46" s="15"/>
      <c r="F46" s="60"/>
      <c r="G46" s="12">
        <f t="shared" si="3"/>
        <v>0</v>
      </c>
    </row>
    <row r="47" spans="1:9">
      <c r="A47" s="7" t="s">
        <v>51</v>
      </c>
      <c r="B47" s="12">
        <v>976000</v>
      </c>
      <c r="C47" s="53">
        <f t="shared" ref="C47" si="11">D47-B47</f>
        <v>0</v>
      </c>
      <c r="D47" s="12">
        <v>976000</v>
      </c>
      <c r="E47" s="53">
        <v>972262</v>
      </c>
      <c r="F47" s="12">
        <v>972262</v>
      </c>
      <c r="G47" s="12">
        <f t="shared" si="3"/>
        <v>3738</v>
      </c>
    </row>
    <row r="48" spans="1:9">
      <c r="A48" s="7" t="s">
        <v>52</v>
      </c>
      <c r="B48" s="60"/>
      <c r="C48" s="53"/>
      <c r="D48" s="60"/>
      <c r="E48" s="15"/>
      <c r="F48" s="60"/>
      <c r="G48" s="12">
        <f t="shared" si="3"/>
        <v>0</v>
      </c>
    </row>
    <row r="49" spans="1:7">
      <c r="A49" s="7" t="s">
        <v>53</v>
      </c>
      <c r="B49" s="12">
        <v>95445</v>
      </c>
      <c r="C49" s="53">
        <f t="shared" ref="C49" si="12">D49-B49</f>
        <v>6000</v>
      </c>
      <c r="D49" s="12">
        <v>101445</v>
      </c>
      <c r="E49" s="53">
        <v>1700</v>
      </c>
      <c r="F49" s="12">
        <v>1700</v>
      </c>
      <c r="G49" s="12">
        <f t="shared" si="3"/>
        <v>99745</v>
      </c>
    </row>
    <row r="50" spans="1:7">
      <c r="A50" s="7" t="s">
        <v>54</v>
      </c>
      <c r="B50" s="60"/>
      <c r="C50" s="53"/>
      <c r="D50" s="60"/>
      <c r="E50" s="53"/>
      <c r="F50" s="12"/>
      <c r="G50" s="12">
        <f t="shared" si="3"/>
        <v>0</v>
      </c>
    </row>
    <row r="51" spans="1:7">
      <c r="A51" s="7" t="s">
        <v>55</v>
      </c>
      <c r="B51" s="12"/>
      <c r="C51" s="53"/>
      <c r="D51" s="12"/>
      <c r="E51" s="53"/>
      <c r="F51" s="12"/>
      <c r="G51" s="12">
        <f t="shared" si="3"/>
        <v>0</v>
      </c>
    </row>
    <row r="52" spans="1:7">
      <c r="A52" s="7" t="s">
        <v>56</v>
      </c>
      <c r="B52" s="12">
        <v>23850</v>
      </c>
      <c r="C52" s="53">
        <f t="shared" ref="C52" si="13">D52-B52</f>
        <v>450000</v>
      </c>
      <c r="D52" s="12">
        <v>473850</v>
      </c>
      <c r="E52" s="53"/>
      <c r="F52" s="12"/>
      <c r="G52" s="12">
        <f t="shared" si="3"/>
        <v>473850</v>
      </c>
    </row>
    <row r="53" spans="1:7">
      <c r="A53" s="6" t="s">
        <v>57</v>
      </c>
      <c r="B53" s="9">
        <f>SUM(B54:B56)</f>
        <v>27086681.829999998</v>
      </c>
      <c r="C53" s="57">
        <f t="shared" ref="C53:F53" si="14">SUM(C54:C56)</f>
        <v>9230966.8800000027</v>
      </c>
      <c r="D53" s="9">
        <f t="shared" si="14"/>
        <v>36317648.710000001</v>
      </c>
      <c r="E53" s="57">
        <f t="shared" si="14"/>
        <v>587327.43000000005</v>
      </c>
      <c r="F53" s="9">
        <f t="shared" si="14"/>
        <v>587327.43000000005</v>
      </c>
      <c r="G53" s="9">
        <f t="shared" si="3"/>
        <v>35730321.280000001</v>
      </c>
    </row>
    <row r="54" spans="1:7">
      <c r="A54" s="7" t="s">
        <v>58</v>
      </c>
      <c r="B54" s="12">
        <f>12086681.83+15000000</f>
        <v>27086681.829999998</v>
      </c>
      <c r="C54" s="53">
        <f t="shared" ref="C54" si="15">D54-B54</f>
        <v>9230966.8800000027</v>
      </c>
      <c r="D54" s="12">
        <f>21317648.71+15000000</f>
        <v>36317648.710000001</v>
      </c>
      <c r="E54" s="53">
        <v>587327.43000000005</v>
      </c>
      <c r="F54" s="12">
        <v>587327.43000000005</v>
      </c>
      <c r="G54" s="12">
        <f t="shared" si="3"/>
        <v>35730321.280000001</v>
      </c>
    </row>
    <row r="55" spans="1:7">
      <c r="A55" s="7" t="s">
        <v>59</v>
      </c>
      <c r="B55" s="12"/>
      <c r="C55" s="53"/>
      <c r="D55" s="12"/>
      <c r="E55" s="53"/>
      <c r="F55" s="12"/>
      <c r="G55" s="12">
        <f t="shared" si="3"/>
        <v>0</v>
      </c>
    </row>
    <row r="56" spans="1:7">
      <c r="A56" s="7" t="s">
        <v>60</v>
      </c>
      <c r="B56" s="12"/>
      <c r="C56" s="53"/>
      <c r="D56" s="12"/>
      <c r="E56" s="53"/>
      <c r="F56" s="12"/>
      <c r="G56" s="12">
        <f t="shared" si="3"/>
        <v>0</v>
      </c>
    </row>
    <row r="57" spans="1:7">
      <c r="A57" s="6" t="s">
        <v>61</v>
      </c>
      <c r="B57" s="9">
        <f>SUM(B58:B65)</f>
        <v>0</v>
      </c>
      <c r="C57" s="57">
        <f t="shared" ref="C57:F57" si="16">SUM(C58:C65)</f>
        <v>0</v>
      </c>
      <c r="D57" s="9">
        <f t="shared" si="16"/>
        <v>0</v>
      </c>
      <c r="E57" s="57">
        <f t="shared" si="16"/>
        <v>0</v>
      </c>
      <c r="F57" s="9">
        <f t="shared" si="16"/>
        <v>0</v>
      </c>
      <c r="G57" s="9">
        <f t="shared" si="3"/>
        <v>0</v>
      </c>
    </row>
    <row r="58" spans="1:7">
      <c r="A58" s="7" t="s">
        <v>62</v>
      </c>
      <c r="B58" s="12"/>
      <c r="C58" s="53"/>
      <c r="D58" s="12"/>
      <c r="E58" s="53"/>
      <c r="F58" s="12"/>
      <c r="G58" s="12">
        <f t="shared" si="3"/>
        <v>0</v>
      </c>
    </row>
    <row r="59" spans="1:7">
      <c r="A59" s="7" t="s">
        <v>63</v>
      </c>
      <c r="B59" s="12"/>
      <c r="C59" s="53"/>
      <c r="D59" s="12"/>
      <c r="E59" s="53"/>
      <c r="F59" s="12"/>
      <c r="G59" s="12">
        <f t="shared" si="3"/>
        <v>0</v>
      </c>
    </row>
    <row r="60" spans="1:7">
      <c r="A60" s="7" t="s">
        <v>64</v>
      </c>
      <c r="B60" s="12"/>
      <c r="C60" s="53"/>
      <c r="D60" s="12"/>
      <c r="E60" s="53"/>
      <c r="F60" s="12"/>
      <c r="G60" s="12">
        <f t="shared" si="3"/>
        <v>0</v>
      </c>
    </row>
    <row r="61" spans="1:7">
      <c r="A61" s="7" t="s">
        <v>65</v>
      </c>
      <c r="B61" s="12"/>
      <c r="C61" s="53"/>
      <c r="D61" s="12"/>
      <c r="E61" s="53"/>
      <c r="F61" s="12"/>
      <c r="G61" s="12">
        <f t="shared" si="3"/>
        <v>0</v>
      </c>
    </row>
    <row r="62" spans="1:7">
      <c r="A62" s="7" t="s">
        <v>66</v>
      </c>
      <c r="B62" s="12"/>
      <c r="C62" s="53"/>
      <c r="D62" s="12"/>
      <c r="E62" s="53"/>
      <c r="F62" s="12"/>
      <c r="G62" s="12">
        <f t="shared" si="3"/>
        <v>0</v>
      </c>
    </row>
    <row r="63" spans="1:7">
      <c r="A63" s="7" t="s">
        <v>67</v>
      </c>
      <c r="B63" s="12"/>
      <c r="C63" s="53"/>
      <c r="D63" s="12"/>
      <c r="E63" s="53"/>
      <c r="F63" s="12"/>
      <c r="G63" s="12">
        <f t="shared" si="3"/>
        <v>0</v>
      </c>
    </row>
    <row r="64" spans="1:7">
      <c r="A64" s="7" t="s">
        <v>68</v>
      </c>
      <c r="B64" s="12"/>
      <c r="C64" s="53"/>
      <c r="D64" s="12"/>
      <c r="E64" s="53"/>
      <c r="F64" s="12"/>
      <c r="G64" s="12">
        <f t="shared" si="3"/>
        <v>0</v>
      </c>
    </row>
    <row r="65" spans="1:11">
      <c r="A65" s="7" t="s">
        <v>69</v>
      </c>
      <c r="B65" s="12"/>
      <c r="C65" s="53"/>
      <c r="D65" s="12"/>
      <c r="E65" s="53"/>
      <c r="F65" s="12"/>
      <c r="G65" s="12">
        <f t="shared" si="3"/>
        <v>0</v>
      </c>
    </row>
    <row r="66" spans="1:11">
      <c r="A66" s="6" t="s">
        <v>70</v>
      </c>
      <c r="B66" s="9">
        <f>SUM(B67:B69)</f>
        <v>0</v>
      </c>
      <c r="C66" s="57">
        <f t="shared" ref="C66:F66" si="17">SUM(C67:C69)</f>
        <v>0</v>
      </c>
      <c r="D66" s="9">
        <f t="shared" si="17"/>
        <v>0</v>
      </c>
      <c r="E66" s="57">
        <f t="shared" si="17"/>
        <v>0</v>
      </c>
      <c r="F66" s="9">
        <f t="shared" si="17"/>
        <v>0</v>
      </c>
      <c r="G66" s="9">
        <f t="shared" si="3"/>
        <v>0</v>
      </c>
    </row>
    <row r="67" spans="1:11">
      <c r="A67" s="7" t="s">
        <v>71</v>
      </c>
      <c r="B67" s="12"/>
      <c r="C67" s="53"/>
      <c r="D67" s="12"/>
      <c r="E67" s="53"/>
      <c r="F67" s="12"/>
      <c r="G67" s="12">
        <f t="shared" si="3"/>
        <v>0</v>
      </c>
    </row>
    <row r="68" spans="1:11">
      <c r="A68" s="7" t="s">
        <v>72</v>
      </c>
      <c r="B68" s="12"/>
      <c r="C68" s="53"/>
      <c r="D68" s="12"/>
      <c r="E68" s="53"/>
      <c r="F68" s="12"/>
      <c r="G68" s="12">
        <f t="shared" si="3"/>
        <v>0</v>
      </c>
    </row>
    <row r="69" spans="1:11">
      <c r="A69" s="7" t="s">
        <v>73</v>
      </c>
      <c r="B69" s="12"/>
      <c r="C69" s="53"/>
      <c r="D69" s="12"/>
      <c r="E69" s="53"/>
      <c r="F69" s="12"/>
      <c r="G69" s="12">
        <f t="shared" si="3"/>
        <v>0</v>
      </c>
    </row>
    <row r="70" spans="1:11">
      <c r="A70" s="6" t="s">
        <v>74</v>
      </c>
      <c r="B70" s="9">
        <f>SUM(B71:B77)</f>
        <v>0</v>
      </c>
      <c r="C70" s="57">
        <f t="shared" ref="C70:F70" si="18">SUM(C71:C77)</f>
        <v>0</v>
      </c>
      <c r="D70" s="9">
        <f t="shared" si="18"/>
        <v>0</v>
      </c>
      <c r="E70" s="57">
        <f t="shared" si="18"/>
        <v>0</v>
      </c>
      <c r="F70" s="9">
        <f t="shared" si="18"/>
        <v>0</v>
      </c>
      <c r="G70" s="9">
        <f t="shared" si="3"/>
        <v>0</v>
      </c>
    </row>
    <row r="71" spans="1:11">
      <c r="A71" s="7" t="s">
        <v>75</v>
      </c>
      <c r="B71" s="12"/>
      <c r="C71" s="53"/>
      <c r="D71" s="12"/>
      <c r="E71" s="53"/>
      <c r="F71" s="12"/>
      <c r="G71" s="12">
        <f t="shared" ref="G71:G134" si="19">D71-E71</f>
        <v>0</v>
      </c>
    </row>
    <row r="72" spans="1:11">
      <c r="A72" s="7" t="s">
        <v>76</v>
      </c>
      <c r="B72" s="12"/>
      <c r="C72" s="53"/>
      <c r="D72" s="12"/>
      <c r="E72" s="53"/>
      <c r="F72" s="12"/>
      <c r="G72" s="12">
        <f t="shared" si="19"/>
        <v>0</v>
      </c>
    </row>
    <row r="73" spans="1:11">
      <c r="A73" s="7" t="s">
        <v>77</v>
      </c>
      <c r="B73" s="12"/>
      <c r="C73" s="53"/>
      <c r="D73" s="12"/>
      <c r="E73" s="53"/>
      <c r="F73" s="12"/>
      <c r="G73" s="12">
        <f t="shared" si="19"/>
        <v>0</v>
      </c>
    </row>
    <row r="74" spans="1:11">
      <c r="A74" s="7" t="s">
        <v>78</v>
      </c>
      <c r="B74" s="12"/>
      <c r="C74" s="53"/>
      <c r="D74" s="12"/>
      <c r="E74" s="53"/>
      <c r="F74" s="12"/>
      <c r="G74" s="12">
        <f t="shared" si="19"/>
        <v>0</v>
      </c>
    </row>
    <row r="75" spans="1:11">
      <c r="A75" s="7" t="s">
        <v>79</v>
      </c>
      <c r="B75" s="12"/>
      <c r="C75" s="53"/>
      <c r="D75" s="12"/>
      <c r="E75" s="53"/>
      <c r="F75" s="12"/>
      <c r="G75" s="12">
        <f t="shared" si="19"/>
        <v>0</v>
      </c>
    </row>
    <row r="76" spans="1:11">
      <c r="A76" s="7" t="s">
        <v>80</v>
      </c>
      <c r="B76" s="12"/>
      <c r="C76" s="53"/>
      <c r="D76" s="12"/>
      <c r="E76" s="53"/>
      <c r="F76" s="12"/>
      <c r="G76" s="12">
        <f t="shared" si="19"/>
        <v>0</v>
      </c>
    </row>
    <row r="77" spans="1:11">
      <c r="A77" s="7" t="s">
        <v>81</v>
      </c>
      <c r="B77" s="12"/>
      <c r="C77" s="53"/>
      <c r="D77" s="12"/>
      <c r="E77" s="53"/>
      <c r="F77" s="12"/>
      <c r="G77" s="12">
        <f t="shared" si="19"/>
        <v>0</v>
      </c>
    </row>
    <row r="78" spans="1:11" ht="5.0999999999999996" customHeight="1">
      <c r="A78" s="8"/>
      <c r="B78" s="9"/>
      <c r="C78" s="57"/>
      <c r="D78" s="9"/>
      <c r="E78" s="57"/>
      <c r="F78" s="9"/>
      <c r="G78" s="12">
        <f t="shared" si="19"/>
        <v>0</v>
      </c>
    </row>
    <row r="79" spans="1:11">
      <c r="A79" s="8" t="s">
        <v>82</v>
      </c>
      <c r="B79" s="9">
        <f>B80+B88+B98+B108+B118+B128+B132+B141+B145</f>
        <v>438604834.11999995</v>
      </c>
      <c r="C79" s="57">
        <f t="shared" ref="C79:F79" si="20">C80+C88+C98+C108+C118+C128+C132+C141+C145</f>
        <v>-21412430.349999994</v>
      </c>
      <c r="D79" s="9">
        <f t="shared" si="20"/>
        <v>417192403.76999998</v>
      </c>
      <c r="E79" s="57">
        <f t="shared" si="20"/>
        <v>38174192.919999994</v>
      </c>
      <c r="F79" s="9">
        <f t="shared" si="20"/>
        <v>35711875.019999996</v>
      </c>
      <c r="G79" s="9">
        <f t="shared" si="19"/>
        <v>379018210.84999996</v>
      </c>
      <c r="I79" s="41"/>
      <c r="J79" s="41"/>
      <c r="K79" s="50"/>
    </row>
    <row r="80" spans="1:11">
      <c r="A80" s="10" t="s">
        <v>9</v>
      </c>
      <c r="B80" s="9">
        <f>SUM(B81:B87)</f>
        <v>47801372.699999996</v>
      </c>
      <c r="C80" s="57">
        <f t="shared" ref="C80" si="21">SUM(C81:C87)</f>
        <v>-2384532.3200000003</v>
      </c>
      <c r="D80" s="9">
        <f>SUM(D81:D87)</f>
        <v>45416840.380000003</v>
      </c>
      <c r="E80" s="57">
        <f>SUM(E81:E87)</f>
        <v>9172133.5900000017</v>
      </c>
      <c r="F80" s="9">
        <f>SUM(F81:F87)</f>
        <v>8923711.1400000006</v>
      </c>
      <c r="G80" s="9">
        <f t="shared" si="19"/>
        <v>36244706.789999999</v>
      </c>
      <c r="I80" s="41"/>
      <c r="J80" s="41"/>
    </row>
    <row r="81" spans="1:10">
      <c r="A81" s="11" t="s">
        <v>10</v>
      </c>
      <c r="B81" s="12">
        <v>30175938.399999999</v>
      </c>
      <c r="C81" s="53">
        <f t="shared" ref="C81:C85" si="22">D81-B81</f>
        <v>271995</v>
      </c>
      <c r="D81" s="12">
        <v>30447933.399999999</v>
      </c>
      <c r="E81" s="53">
        <v>7004026.2300000004</v>
      </c>
      <c r="F81" s="12">
        <v>7004026.2300000004</v>
      </c>
      <c r="G81" s="12">
        <f t="shared" si="19"/>
        <v>23443907.169999998</v>
      </c>
      <c r="I81" s="53"/>
      <c r="J81" s="41"/>
    </row>
    <row r="82" spans="1:10">
      <c r="A82" s="11" t="s">
        <v>11</v>
      </c>
      <c r="B82" s="12">
        <v>1179151.7</v>
      </c>
      <c r="C82" s="53">
        <f t="shared" si="22"/>
        <v>33423.679999999935</v>
      </c>
      <c r="D82" s="12">
        <v>1212575.3799999999</v>
      </c>
      <c r="E82" s="53">
        <v>387950</v>
      </c>
      <c r="F82" s="12">
        <v>387950</v>
      </c>
      <c r="G82" s="12">
        <f t="shared" si="19"/>
        <v>824625.37999999989</v>
      </c>
      <c r="I82" s="53"/>
      <c r="J82" s="41"/>
    </row>
    <row r="83" spans="1:10">
      <c r="A83" s="11" t="s">
        <v>12</v>
      </c>
      <c r="B83" s="12">
        <v>5470217</v>
      </c>
      <c r="C83" s="53">
        <f t="shared" si="22"/>
        <v>50329</v>
      </c>
      <c r="D83" s="12">
        <v>5520546</v>
      </c>
      <c r="E83" s="53">
        <v>31747.23</v>
      </c>
      <c r="F83" s="12">
        <v>31747.23</v>
      </c>
      <c r="G83" s="12">
        <f t="shared" si="19"/>
        <v>5488798.7699999996</v>
      </c>
      <c r="I83" s="53"/>
      <c r="J83" s="41"/>
    </row>
    <row r="84" spans="1:10">
      <c r="A84" s="11" t="s">
        <v>13</v>
      </c>
      <c r="B84" s="12">
        <v>4056000</v>
      </c>
      <c r="C84" s="53">
        <f t="shared" si="22"/>
        <v>0</v>
      </c>
      <c r="D84" s="12">
        <v>4056000</v>
      </c>
      <c r="E84" s="53">
        <v>824285.53</v>
      </c>
      <c r="F84" s="12">
        <v>575863.07999999996</v>
      </c>
      <c r="G84" s="12">
        <f t="shared" si="19"/>
        <v>3231714.4699999997</v>
      </c>
      <c r="I84" s="53"/>
      <c r="J84" s="41"/>
    </row>
    <row r="85" spans="1:10">
      <c r="A85" s="11" t="s">
        <v>14</v>
      </c>
      <c r="B85" s="12">
        <v>6874960</v>
      </c>
      <c r="C85" s="53">
        <f t="shared" si="22"/>
        <v>-2740280</v>
      </c>
      <c r="D85" s="12">
        <v>4134680</v>
      </c>
      <c r="E85" s="53">
        <v>912848.2</v>
      </c>
      <c r="F85" s="12">
        <v>912848.2</v>
      </c>
      <c r="G85" s="12">
        <f t="shared" si="19"/>
        <v>3221831.8</v>
      </c>
      <c r="I85" s="53"/>
      <c r="J85" s="41"/>
    </row>
    <row r="86" spans="1:10">
      <c r="A86" s="11" t="s">
        <v>15</v>
      </c>
      <c r="B86" s="60"/>
      <c r="C86" s="53"/>
      <c r="D86" s="60"/>
      <c r="E86" s="15"/>
      <c r="F86" s="60"/>
      <c r="G86" s="12">
        <f t="shared" si="19"/>
        <v>0</v>
      </c>
      <c r="I86" s="41"/>
      <c r="J86" s="41"/>
    </row>
    <row r="87" spans="1:10">
      <c r="A87" s="11" t="s">
        <v>16</v>
      </c>
      <c r="B87" s="12">
        <v>45105.599999999999</v>
      </c>
      <c r="C87" s="53"/>
      <c r="D87" s="12">
        <v>45105.599999999999</v>
      </c>
      <c r="E87" s="53">
        <v>11276.4</v>
      </c>
      <c r="F87" s="12">
        <v>11276.4</v>
      </c>
      <c r="G87" s="12">
        <f t="shared" si="19"/>
        <v>33829.199999999997</v>
      </c>
      <c r="I87" s="53"/>
      <c r="J87" s="41"/>
    </row>
    <row r="88" spans="1:10">
      <c r="A88" s="10" t="s">
        <v>17</v>
      </c>
      <c r="B88" s="9">
        <f>SUM(B89:B97)</f>
        <v>17336186.009999998</v>
      </c>
      <c r="C88" s="57">
        <f>SUM(C89:C97)</f>
        <v>2360331.8199999998</v>
      </c>
      <c r="D88" s="9">
        <f>SUM(D89:D97)</f>
        <v>19696517.829999998</v>
      </c>
      <c r="E88" s="57">
        <f>SUM(E89:E97)</f>
        <v>3417325.69</v>
      </c>
      <c r="F88" s="9">
        <f>SUM(F89:F97)</f>
        <v>2834556.77</v>
      </c>
      <c r="G88" s="9">
        <f t="shared" si="19"/>
        <v>16279192.139999999</v>
      </c>
      <c r="I88" s="41"/>
      <c r="J88" s="41"/>
    </row>
    <row r="89" spans="1:10">
      <c r="A89" s="11" t="s">
        <v>18</v>
      </c>
      <c r="B89" s="12">
        <v>469645.1</v>
      </c>
      <c r="C89" s="53">
        <f t="shared" ref="C89:C90" si="23">D89-B89</f>
        <v>-208645.09999999998</v>
      </c>
      <c r="D89" s="12">
        <v>261000</v>
      </c>
      <c r="E89" s="53"/>
      <c r="F89" s="12"/>
      <c r="G89" s="12">
        <f t="shared" si="19"/>
        <v>261000</v>
      </c>
      <c r="I89" s="53"/>
      <c r="J89" s="41"/>
    </row>
    <row r="90" spans="1:10">
      <c r="A90" s="11" t="s">
        <v>19</v>
      </c>
      <c r="B90" s="12">
        <v>1368</v>
      </c>
      <c r="C90" s="53">
        <f t="shared" si="23"/>
        <v>9000</v>
      </c>
      <c r="D90" s="12">
        <v>10368</v>
      </c>
      <c r="E90" s="53"/>
      <c r="F90" s="12"/>
      <c r="G90" s="12">
        <f t="shared" si="19"/>
        <v>10368</v>
      </c>
      <c r="I90" s="53"/>
      <c r="J90" s="41"/>
    </row>
    <row r="91" spans="1:10">
      <c r="A91" s="11" t="s">
        <v>20</v>
      </c>
      <c r="B91" s="60"/>
      <c r="C91" s="15"/>
      <c r="D91" s="60"/>
      <c r="E91" s="15"/>
      <c r="F91" s="60"/>
      <c r="G91" s="12">
        <f t="shared" si="19"/>
        <v>0</v>
      </c>
      <c r="I91" s="41"/>
      <c r="J91" s="41"/>
    </row>
    <row r="92" spans="1:10">
      <c r="A92" s="11" t="s">
        <v>21</v>
      </c>
      <c r="B92" s="12">
        <v>3709459.35</v>
      </c>
      <c r="C92" s="53">
        <f t="shared" ref="C92:C107" si="24">D92-B92</f>
        <v>805486.06999999983</v>
      </c>
      <c r="D92" s="12">
        <v>4514945.42</v>
      </c>
      <c r="E92" s="53">
        <v>1082762.78</v>
      </c>
      <c r="F92" s="12">
        <v>781010.36</v>
      </c>
      <c r="G92" s="12">
        <f t="shared" si="19"/>
        <v>3432182.6399999997</v>
      </c>
      <c r="I92" s="53"/>
      <c r="J92" s="41"/>
    </row>
    <row r="93" spans="1:10">
      <c r="A93" s="11" t="s">
        <v>22</v>
      </c>
      <c r="B93" s="12">
        <v>162050.41</v>
      </c>
      <c r="C93" s="53">
        <f t="shared" si="24"/>
        <v>22600</v>
      </c>
      <c r="D93" s="12">
        <v>184650.41</v>
      </c>
      <c r="E93" s="53">
        <v>19648.75</v>
      </c>
      <c r="F93" s="12">
        <v>19648.75</v>
      </c>
      <c r="G93" s="12">
        <f t="shared" si="19"/>
        <v>165001.66</v>
      </c>
      <c r="I93" s="53"/>
      <c r="J93" s="41"/>
    </row>
    <row r="94" spans="1:10">
      <c r="A94" s="11" t="s">
        <v>23</v>
      </c>
      <c r="B94" s="12">
        <v>7422252.7999999998</v>
      </c>
      <c r="C94" s="53">
        <f t="shared" si="24"/>
        <v>1950016.9500000002</v>
      </c>
      <c r="D94" s="12">
        <v>9372269.75</v>
      </c>
      <c r="E94" s="53">
        <v>2168002.34</v>
      </c>
      <c r="F94" s="12">
        <v>2008984.86</v>
      </c>
      <c r="G94" s="12">
        <f t="shared" si="19"/>
        <v>7204267.4100000001</v>
      </c>
      <c r="I94" s="53"/>
      <c r="J94" s="41"/>
    </row>
    <row r="95" spans="1:10">
      <c r="A95" s="11" t="s">
        <v>24</v>
      </c>
      <c r="B95" s="12">
        <v>2484877.1</v>
      </c>
      <c r="C95" s="53">
        <f t="shared" si="24"/>
        <v>-506086.10000000009</v>
      </c>
      <c r="D95" s="12">
        <v>1978791</v>
      </c>
      <c r="E95" s="53"/>
      <c r="F95" s="12"/>
      <c r="G95" s="12">
        <f t="shared" si="19"/>
        <v>1978791</v>
      </c>
      <c r="I95" s="53"/>
      <c r="J95" s="41"/>
    </row>
    <row r="96" spans="1:10">
      <c r="A96" s="11" t="s">
        <v>25</v>
      </c>
      <c r="B96" s="12">
        <v>542040</v>
      </c>
      <c r="C96" s="53">
        <f t="shared" si="24"/>
        <v>-92040</v>
      </c>
      <c r="D96" s="12">
        <v>450000</v>
      </c>
      <c r="E96" s="53"/>
      <c r="F96" s="12"/>
      <c r="G96" s="12">
        <f t="shared" si="19"/>
        <v>450000</v>
      </c>
      <c r="I96" s="53"/>
      <c r="J96" s="41"/>
    </row>
    <row r="97" spans="1:10">
      <c r="A97" s="11" t="s">
        <v>26</v>
      </c>
      <c r="B97" s="12">
        <v>2544493.25</v>
      </c>
      <c r="C97" s="53">
        <f t="shared" si="24"/>
        <v>380000</v>
      </c>
      <c r="D97" s="12">
        <v>2924493.25</v>
      </c>
      <c r="E97" s="53">
        <v>146911.82</v>
      </c>
      <c r="F97" s="12">
        <v>24912.799999999999</v>
      </c>
      <c r="G97" s="12">
        <f t="shared" si="19"/>
        <v>2777581.43</v>
      </c>
      <c r="I97" s="53"/>
      <c r="J97" s="41"/>
    </row>
    <row r="98" spans="1:10">
      <c r="A98" s="10" t="s">
        <v>27</v>
      </c>
      <c r="B98" s="9">
        <f>SUM(B99:B107)</f>
        <v>17999509.379999999</v>
      </c>
      <c r="C98" s="57">
        <f t="shared" ref="C98:F98" si="25">SUM(C99:C107)</f>
        <v>873331.55999999959</v>
      </c>
      <c r="D98" s="9">
        <f>SUM(D99:D107)</f>
        <v>18872840.939999998</v>
      </c>
      <c r="E98" s="57">
        <f t="shared" si="25"/>
        <v>3080895.84</v>
      </c>
      <c r="F98" s="9">
        <f t="shared" si="25"/>
        <v>2941164.76</v>
      </c>
      <c r="G98" s="9">
        <f t="shared" si="19"/>
        <v>15791945.099999998</v>
      </c>
      <c r="I98" s="41"/>
      <c r="J98" s="41"/>
    </row>
    <row r="99" spans="1:10">
      <c r="A99" s="11" t="s">
        <v>28</v>
      </c>
      <c r="B99" s="12">
        <v>916900</v>
      </c>
      <c r="C99" s="53">
        <f t="shared" si="24"/>
        <v>-916500</v>
      </c>
      <c r="D99" s="12">
        <v>400</v>
      </c>
      <c r="E99" s="53"/>
      <c r="F99" s="12"/>
      <c r="G99" s="12">
        <f t="shared" si="19"/>
        <v>400</v>
      </c>
      <c r="I99" s="41"/>
      <c r="J99" s="41"/>
    </row>
    <row r="100" spans="1:10">
      <c r="A100" s="11" t="s">
        <v>29</v>
      </c>
      <c r="B100" s="60"/>
      <c r="C100" s="53"/>
      <c r="D100" s="12"/>
      <c r="E100" s="53"/>
      <c r="F100" s="12"/>
      <c r="G100" s="12">
        <f t="shared" si="19"/>
        <v>0</v>
      </c>
      <c r="I100" s="41"/>
      <c r="J100" s="41"/>
    </row>
    <row r="101" spans="1:10">
      <c r="A101" s="11" t="s">
        <v>30</v>
      </c>
      <c r="B101" s="12">
        <v>4555783.7</v>
      </c>
      <c r="C101" s="53">
        <f t="shared" si="24"/>
        <v>-3069926.1</v>
      </c>
      <c r="D101" s="12">
        <v>1485857.6</v>
      </c>
      <c r="E101" s="53"/>
      <c r="F101" s="12"/>
      <c r="G101" s="12">
        <f t="shared" si="19"/>
        <v>1485857.6</v>
      </c>
      <c r="I101" s="41"/>
      <c r="J101" s="41"/>
    </row>
    <row r="102" spans="1:10">
      <c r="A102" s="11" t="s">
        <v>31</v>
      </c>
      <c r="B102" s="12">
        <v>352263.91</v>
      </c>
      <c r="C102" s="53">
        <f t="shared" si="24"/>
        <v>200000.00000000006</v>
      </c>
      <c r="D102" s="12">
        <v>552263.91</v>
      </c>
      <c r="E102" s="51">
        <v>85494.26</v>
      </c>
      <c r="F102" s="12">
        <v>85494.26</v>
      </c>
      <c r="G102" s="12">
        <f t="shared" si="19"/>
        <v>466769.65</v>
      </c>
      <c r="I102" s="41"/>
      <c r="J102" s="41"/>
    </row>
    <row r="103" spans="1:10">
      <c r="A103" s="11" t="s">
        <v>32</v>
      </c>
      <c r="B103" s="12">
        <v>1268366</v>
      </c>
      <c r="C103" s="53">
        <f t="shared" si="24"/>
        <v>359590.31000000006</v>
      </c>
      <c r="D103" s="12">
        <v>1627956.31</v>
      </c>
      <c r="E103" s="51">
        <v>113679.49</v>
      </c>
      <c r="F103" s="12">
        <v>35341.68</v>
      </c>
      <c r="G103" s="12">
        <f t="shared" si="19"/>
        <v>1514276.82</v>
      </c>
    </row>
    <row r="104" spans="1:10">
      <c r="A104" s="11" t="s">
        <v>33</v>
      </c>
      <c r="B104" s="60"/>
      <c r="C104" s="53"/>
      <c r="D104" s="60"/>
      <c r="E104" s="51">
        <v>1797</v>
      </c>
      <c r="F104" s="12">
        <v>1422</v>
      </c>
      <c r="G104" s="12">
        <f t="shared" si="19"/>
        <v>-1797</v>
      </c>
    </row>
    <row r="105" spans="1:10">
      <c r="A105" s="11" t="s">
        <v>34</v>
      </c>
      <c r="B105" s="12">
        <v>40000</v>
      </c>
      <c r="C105" s="53">
        <f t="shared" si="24"/>
        <v>-30000</v>
      </c>
      <c r="D105" s="12">
        <v>10000</v>
      </c>
      <c r="E105" s="53"/>
      <c r="F105" s="12"/>
      <c r="G105" s="12">
        <f t="shared" si="19"/>
        <v>10000</v>
      </c>
    </row>
    <row r="106" spans="1:10">
      <c r="A106" s="11" t="s">
        <v>35</v>
      </c>
      <c r="B106" s="12">
        <v>11403</v>
      </c>
      <c r="C106" s="53">
        <f t="shared" si="24"/>
        <v>-11403</v>
      </c>
      <c r="D106" s="60"/>
      <c r="E106" s="53"/>
      <c r="F106" s="12"/>
      <c r="G106" s="12">
        <f t="shared" si="19"/>
        <v>0</v>
      </c>
    </row>
    <row r="107" spans="1:10">
      <c r="A107" s="11" t="s">
        <v>36</v>
      </c>
      <c r="B107" s="12">
        <v>10854792.77</v>
      </c>
      <c r="C107" s="53">
        <f t="shared" si="24"/>
        <v>4341570.3499999996</v>
      </c>
      <c r="D107" s="12">
        <v>15196363.119999999</v>
      </c>
      <c r="E107" s="53">
        <v>2879925.09</v>
      </c>
      <c r="F107" s="12">
        <v>2818906.82</v>
      </c>
      <c r="G107" s="12">
        <f t="shared" si="19"/>
        <v>12316438.029999999</v>
      </c>
    </row>
    <row r="108" spans="1:10">
      <c r="A108" s="10" t="s">
        <v>37</v>
      </c>
      <c r="B108" s="9">
        <f>SUM(B109:B117)</f>
        <v>1278968.1000000001</v>
      </c>
      <c r="C108" s="57">
        <f t="shared" ref="C108:F108" si="26">SUM(C109:C117)</f>
        <v>6585831.9000000004</v>
      </c>
      <c r="D108" s="9">
        <f t="shared" si="26"/>
        <v>7864800</v>
      </c>
      <c r="E108" s="57">
        <f t="shared" si="26"/>
        <v>0</v>
      </c>
      <c r="F108" s="9">
        <f t="shared" si="26"/>
        <v>0</v>
      </c>
      <c r="G108" s="9">
        <f t="shared" si="19"/>
        <v>7864800</v>
      </c>
    </row>
    <row r="109" spans="1:10">
      <c r="A109" s="11" t="s">
        <v>38</v>
      </c>
      <c r="B109" s="12"/>
      <c r="C109" s="53"/>
      <c r="D109" s="12"/>
      <c r="E109" s="53"/>
      <c r="F109" s="12"/>
      <c r="G109" s="12">
        <f t="shared" si="19"/>
        <v>0</v>
      </c>
    </row>
    <row r="110" spans="1:10">
      <c r="A110" s="11" t="s">
        <v>39</v>
      </c>
      <c r="B110" s="12"/>
      <c r="C110" s="53"/>
      <c r="D110" s="12"/>
      <c r="E110" s="53"/>
      <c r="F110" s="12"/>
      <c r="G110" s="12">
        <f t="shared" si="19"/>
        <v>0</v>
      </c>
    </row>
    <row r="111" spans="1:10">
      <c r="A111" s="11" t="s">
        <v>40</v>
      </c>
      <c r="B111" s="12">
        <v>1092968.1000000001</v>
      </c>
      <c r="C111" s="53">
        <f t="shared" ref="C111:C112" si="27">D111-B111</f>
        <v>6671831.9000000004</v>
      </c>
      <c r="D111" s="12">
        <v>7764800</v>
      </c>
      <c r="E111" s="53"/>
      <c r="F111" s="12"/>
      <c r="G111" s="12">
        <f t="shared" si="19"/>
        <v>7764800</v>
      </c>
    </row>
    <row r="112" spans="1:10">
      <c r="A112" s="11" t="s">
        <v>41</v>
      </c>
      <c r="B112" s="12">
        <v>186000</v>
      </c>
      <c r="C112" s="53">
        <f t="shared" si="27"/>
        <v>-86000</v>
      </c>
      <c r="D112" s="12">
        <v>100000</v>
      </c>
      <c r="E112" s="53"/>
      <c r="F112" s="12"/>
      <c r="G112" s="12">
        <f t="shared" si="19"/>
        <v>100000</v>
      </c>
    </row>
    <row r="113" spans="1:7">
      <c r="A113" s="11" t="s">
        <v>42</v>
      </c>
      <c r="B113" s="12"/>
      <c r="C113" s="53"/>
      <c r="D113" s="12"/>
      <c r="E113" s="53"/>
      <c r="F113" s="12"/>
      <c r="G113" s="12">
        <f t="shared" si="19"/>
        <v>0</v>
      </c>
    </row>
    <row r="114" spans="1:7">
      <c r="A114" s="11" t="s">
        <v>43</v>
      </c>
      <c r="B114" s="12"/>
      <c r="C114" s="53"/>
      <c r="D114" s="12"/>
      <c r="E114" s="53"/>
      <c r="F114" s="12"/>
      <c r="G114" s="12">
        <f t="shared" si="19"/>
        <v>0</v>
      </c>
    </row>
    <row r="115" spans="1:7">
      <c r="A115" s="11" t="s">
        <v>44</v>
      </c>
      <c r="B115" s="12"/>
      <c r="C115" s="53"/>
      <c r="D115" s="12"/>
      <c r="E115" s="53"/>
      <c r="F115" s="12"/>
      <c r="G115" s="12">
        <f t="shared" si="19"/>
        <v>0</v>
      </c>
    </row>
    <row r="116" spans="1:7">
      <c r="A116" s="11" t="s">
        <v>45</v>
      </c>
      <c r="B116" s="12"/>
      <c r="C116" s="53"/>
      <c r="D116" s="12"/>
      <c r="E116" s="53"/>
      <c r="F116" s="12"/>
      <c r="G116" s="12">
        <f t="shared" si="19"/>
        <v>0</v>
      </c>
    </row>
    <row r="117" spans="1:7">
      <c r="A117" s="11" t="s">
        <v>46</v>
      </c>
      <c r="B117" s="12"/>
      <c r="C117" s="53"/>
      <c r="D117" s="12"/>
      <c r="E117" s="53"/>
      <c r="F117" s="12"/>
      <c r="G117" s="12">
        <f t="shared" si="19"/>
        <v>0</v>
      </c>
    </row>
    <row r="118" spans="1:7">
      <c r="A118" s="10" t="s">
        <v>47</v>
      </c>
      <c r="B118" s="9">
        <f>SUM(B119:B127)</f>
        <v>3992782.3</v>
      </c>
      <c r="C118" s="57">
        <f>SUM(C119:C127)</f>
        <v>-1640889.75</v>
      </c>
      <c r="D118" s="9">
        <f>SUM(D119:D127)</f>
        <v>2351892.5499999998</v>
      </c>
      <c r="E118" s="57">
        <f>SUM(E119:E127)</f>
        <v>505356.28</v>
      </c>
      <c r="F118" s="9">
        <f>SUM(F119:F127)</f>
        <v>505356.28</v>
      </c>
      <c r="G118" s="9">
        <f t="shared" si="19"/>
        <v>1846536.2699999998</v>
      </c>
    </row>
    <row r="119" spans="1:7">
      <c r="A119" s="11" t="s">
        <v>48</v>
      </c>
      <c r="B119" s="12">
        <v>1241801.2</v>
      </c>
      <c r="C119" s="53">
        <f t="shared" ref="C119:C120" si="28">D119-B119</f>
        <v>95299.350000000093</v>
      </c>
      <c r="D119" s="12">
        <v>1337100.55</v>
      </c>
      <c r="E119" s="53">
        <v>450140.28</v>
      </c>
      <c r="F119" s="12">
        <v>450140.28</v>
      </c>
      <c r="G119" s="12">
        <f t="shared" si="19"/>
        <v>886960.27</v>
      </c>
    </row>
    <row r="120" spans="1:7">
      <c r="A120" s="11" t="s">
        <v>49</v>
      </c>
      <c r="B120" s="12">
        <v>186299.1</v>
      </c>
      <c r="C120" s="53">
        <f t="shared" si="28"/>
        <v>-6299.1000000000058</v>
      </c>
      <c r="D120" s="12">
        <v>180000</v>
      </c>
      <c r="E120" s="53"/>
      <c r="F120" s="12"/>
      <c r="G120" s="12">
        <f t="shared" si="19"/>
        <v>180000</v>
      </c>
    </row>
    <row r="121" spans="1:7">
      <c r="A121" s="11" t="s">
        <v>50</v>
      </c>
      <c r="B121" s="60"/>
      <c r="C121" s="15"/>
      <c r="D121" s="60"/>
      <c r="E121" s="15"/>
      <c r="F121" s="60"/>
      <c r="G121" s="12">
        <f t="shared" si="19"/>
        <v>0</v>
      </c>
    </row>
    <row r="122" spans="1:7">
      <c r="A122" s="11" t="s">
        <v>51</v>
      </c>
      <c r="B122" s="12">
        <v>2320000</v>
      </c>
      <c r="C122" s="53">
        <f t="shared" ref="C122" si="29">D122-B122</f>
        <v>-2320000</v>
      </c>
      <c r="D122" s="12"/>
      <c r="E122" s="53"/>
      <c r="F122" s="12"/>
      <c r="G122" s="12">
        <f t="shared" si="19"/>
        <v>0</v>
      </c>
    </row>
    <row r="123" spans="1:7">
      <c r="A123" s="11" t="s">
        <v>52</v>
      </c>
      <c r="B123" s="60"/>
      <c r="C123" s="15"/>
      <c r="D123" s="60"/>
      <c r="E123" s="15"/>
      <c r="F123" s="60"/>
      <c r="G123" s="12">
        <f t="shared" si="19"/>
        <v>0</v>
      </c>
    </row>
    <row r="124" spans="1:7">
      <c r="A124" s="11" t="s">
        <v>53</v>
      </c>
      <c r="B124" s="12">
        <v>134250</v>
      </c>
      <c r="C124" s="53">
        <f t="shared" ref="C124" si="30">D124-B124</f>
        <v>590110</v>
      </c>
      <c r="D124" s="12">
        <v>724360</v>
      </c>
      <c r="E124" s="53"/>
      <c r="F124" s="12"/>
      <c r="G124" s="12">
        <f t="shared" si="19"/>
        <v>724360</v>
      </c>
    </row>
    <row r="125" spans="1:7">
      <c r="A125" s="11" t="s">
        <v>54</v>
      </c>
      <c r="B125" s="60"/>
      <c r="C125" s="15"/>
      <c r="D125" s="60"/>
      <c r="E125" s="15"/>
      <c r="F125" s="60"/>
      <c r="G125" s="12">
        <f t="shared" si="19"/>
        <v>0</v>
      </c>
    </row>
    <row r="126" spans="1:7">
      <c r="A126" s="11" t="s">
        <v>55</v>
      </c>
      <c r="B126" s="12"/>
      <c r="C126" s="53"/>
      <c r="D126" s="12"/>
      <c r="E126" s="53"/>
      <c r="F126" s="12"/>
      <c r="G126" s="12">
        <f t="shared" si="19"/>
        <v>0</v>
      </c>
    </row>
    <row r="127" spans="1:7">
      <c r="A127" s="11" t="s">
        <v>56</v>
      </c>
      <c r="B127" s="12">
        <v>110432</v>
      </c>
      <c r="C127" s="53"/>
      <c r="D127" s="12">
        <v>110432</v>
      </c>
      <c r="E127" s="53">
        <v>55216</v>
      </c>
      <c r="F127" s="12">
        <v>55216</v>
      </c>
      <c r="G127" s="12">
        <f t="shared" si="19"/>
        <v>55216</v>
      </c>
    </row>
    <row r="128" spans="1:7">
      <c r="A128" s="10" t="s">
        <v>57</v>
      </c>
      <c r="B128" s="9">
        <f>SUM(B129:B131)</f>
        <v>343402320.30000001</v>
      </c>
      <c r="C128" s="57">
        <f t="shared" ref="C128:F128" si="31">SUM(C129:C131)</f>
        <v>-27206503.559999995</v>
      </c>
      <c r="D128" s="9">
        <f>SUM(D129:D131)</f>
        <v>316195816.74000001</v>
      </c>
      <c r="E128" s="57">
        <f t="shared" si="31"/>
        <v>20945202.219999999</v>
      </c>
      <c r="F128" s="9">
        <f t="shared" si="31"/>
        <v>19453806.77</v>
      </c>
      <c r="G128" s="9">
        <f t="shared" si="19"/>
        <v>295250614.51999998</v>
      </c>
    </row>
    <row r="129" spans="1:7">
      <c r="A129" s="11" t="s">
        <v>58</v>
      </c>
      <c r="B129" s="12">
        <v>342511032.44</v>
      </c>
      <c r="C129" s="53">
        <f t="shared" ref="C129" si="32">D129-B129</f>
        <v>-26760859.629999995</v>
      </c>
      <c r="D129" s="12">
        <f>315750172.81</f>
        <v>315750172.81</v>
      </c>
      <c r="E129" s="53"/>
      <c r="F129" s="12"/>
      <c r="G129" s="12">
        <f t="shared" si="19"/>
        <v>315750172.81</v>
      </c>
    </row>
    <row r="130" spans="1:7">
      <c r="A130" s="11" t="s">
        <v>59</v>
      </c>
      <c r="B130" s="60"/>
      <c r="C130" s="53"/>
      <c r="D130" s="60"/>
      <c r="E130" s="53"/>
      <c r="F130" s="12"/>
      <c r="G130" s="12">
        <f t="shared" si="19"/>
        <v>0</v>
      </c>
    </row>
    <row r="131" spans="1:7">
      <c r="A131" s="11" t="s">
        <v>60</v>
      </c>
      <c r="B131" s="12">
        <v>891287.86</v>
      </c>
      <c r="C131" s="53">
        <f t="shared" ref="C131" si="33">D131-B131</f>
        <v>-445643.93</v>
      </c>
      <c r="D131" s="12">
        <v>445643.93</v>
      </c>
      <c r="E131" s="53">
        <v>20945202.219999999</v>
      </c>
      <c r="F131" s="12">
        <v>19453806.77</v>
      </c>
      <c r="G131" s="12">
        <f t="shared" si="19"/>
        <v>-20499558.289999999</v>
      </c>
    </row>
    <row r="132" spans="1:7">
      <c r="A132" s="10" t="s">
        <v>61</v>
      </c>
      <c r="B132" s="9">
        <f>SUM(B133:B140)</f>
        <v>0</v>
      </c>
      <c r="C132" s="57">
        <f t="shared" ref="C132:F132" si="34">SUM(C133:C140)</f>
        <v>0</v>
      </c>
      <c r="D132" s="9">
        <f t="shared" si="34"/>
        <v>0</v>
      </c>
      <c r="E132" s="57">
        <f t="shared" si="34"/>
        <v>0</v>
      </c>
      <c r="F132" s="9">
        <f t="shared" si="34"/>
        <v>0</v>
      </c>
      <c r="G132" s="12">
        <f t="shared" si="19"/>
        <v>0</v>
      </c>
    </row>
    <row r="133" spans="1:7">
      <c r="A133" s="11" t="s">
        <v>62</v>
      </c>
      <c r="B133" s="12"/>
      <c r="C133" s="53"/>
      <c r="D133" s="12"/>
      <c r="E133" s="53"/>
      <c r="F133" s="12"/>
      <c r="G133" s="12">
        <f t="shared" si="19"/>
        <v>0</v>
      </c>
    </row>
    <row r="134" spans="1:7">
      <c r="A134" s="11" t="s">
        <v>63</v>
      </c>
      <c r="B134" s="12"/>
      <c r="C134" s="53"/>
      <c r="D134" s="12"/>
      <c r="E134" s="53"/>
      <c r="F134" s="12"/>
      <c r="G134" s="12">
        <f t="shared" si="19"/>
        <v>0</v>
      </c>
    </row>
    <row r="135" spans="1:7">
      <c r="A135" s="11" t="s">
        <v>64</v>
      </c>
      <c r="B135" s="12"/>
      <c r="C135" s="53"/>
      <c r="D135" s="12"/>
      <c r="E135" s="53"/>
      <c r="F135" s="12"/>
      <c r="G135" s="12">
        <f t="shared" ref="G135:G154" si="35">D135-E135</f>
        <v>0</v>
      </c>
    </row>
    <row r="136" spans="1:7">
      <c r="A136" s="11" t="s">
        <v>65</v>
      </c>
      <c r="B136" s="12"/>
      <c r="C136" s="53"/>
      <c r="D136" s="12"/>
      <c r="E136" s="53"/>
      <c r="F136" s="12"/>
      <c r="G136" s="12">
        <f t="shared" si="35"/>
        <v>0</v>
      </c>
    </row>
    <row r="137" spans="1:7">
      <c r="A137" s="11" t="s">
        <v>66</v>
      </c>
      <c r="B137" s="12"/>
      <c r="C137" s="53"/>
      <c r="D137" s="12"/>
      <c r="E137" s="53"/>
      <c r="F137" s="12"/>
      <c r="G137" s="12">
        <f t="shared" si="35"/>
        <v>0</v>
      </c>
    </row>
    <row r="138" spans="1:7">
      <c r="A138" s="11" t="s">
        <v>67</v>
      </c>
      <c r="B138" s="12"/>
      <c r="C138" s="53"/>
      <c r="D138" s="12"/>
      <c r="E138" s="53"/>
      <c r="F138" s="12"/>
      <c r="G138" s="12">
        <f t="shared" si="35"/>
        <v>0</v>
      </c>
    </row>
    <row r="139" spans="1:7">
      <c r="A139" s="11" t="s">
        <v>68</v>
      </c>
      <c r="B139" s="12"/>
      <c r="C139" s="53"/>
      <c r="D139" s="12"/>
      <c r="E139" s="53"/>
      <c r="F139" s="12"/>
      <c r="G139" s="12">
        <f t="shared" si="35"/>
        <v>0</v>
      </c>
    </row>
    <row r="140" spans="1:7">
      <c r="A140" s="11" t="s">
        <v>69</v>
      </c>
      <c r="B140" s="12"/>
      <c r="C140" s="53"/>
      <c r="D140" s="12"/>
      <c r="E140" s="53"/>
      <c r="F140" s="12"/>
      <c r="G140" s="12">
        <f t="shared" si="35"/>
        <v>0</v>
      </c>
    </row>
    <row r="141" spans="1:7">
      <c r="A141" s="10" t="s">
        <v>70</v>
      </c>
      <c r="B141" s="9">
        <f>SUM(B142:B144)</f>
        <v>0</v>
      </c>
      <c r="C141" s="57">
        <f t="shared" ref="C141:F141" si="36">SUM(C142:C144)</f>
        <v>0</v>
      </c>
      <c r="D141" s="9">
        <f t="shared" si="36"/>
        <v>0</v>
      </c>
      <c r="E141" s="57">
        <f t="shared" si="36"/>
        <v>0</v>
      </c>
      <c r="F141" s="9">
        <f t="shared" si="36"/>
        <v>0</v>
      </c>
      <c r="G141" s="12">
        <f t="shared" si="35"/>
        <v>0</v>
      </c>
    </row>
    <row r="142" spans="1:7">
      <c r="A142" s="11" t="s">
        <v>71</v>
      </c>
      <c r="B142" s="12"/>
      <c r="C142" s="53"/>
      <c r="D142" s="12"/>
      <c r="E142" s="53"/>
      <c r="F142" s="12"/>
      <c r="G142" s="12">
        <f t="shared" si="35"/>
        <v>0</v>
      </c>
    </row>
    <row r="143" spans="1:7">
      <c r="A143" s="11" t="s">
        <v>72</v>
      </c>
      <c r="B143" s="12"/>
      <c r="C143" s="53"/>
      <c r="D143" s="12"/>
      <c r="E143" s="53"/>
      <c r="F143" s="12"/>
      <c r="G143" s="12">
        <f t="shared" si="35"/>
        <v>0</v>
      </c>
    </row>
    <row r="144" spans="1:7">
      <c r="A144" s="11" t="s">
        <v>73</v>
      </c>
      <c r="B144" s="12"/>
      <c r="C144" s="53"/>
      <c r="D144" s="12"/>
      <c r="E144" s="53"/>
      <c r="F144" s="12"/>
      <c r="G144" s="12">
        <f t="shared" si="35"/>
        <v>0</v>
      </c>
    </row>
    <row r="145" spans="1:7">
      <c r="A145" s="10" t="s">
        <v>74</v>
      </c>
      <c r="B145" s="9">
        <f>SUM(B146:B152)</f>
        <v>6793695.3300000001</v>
      </c>
      <c r="C145" s="57">
        <f t="shared" ref="C145:F145" si="37">SUM(C146:C152)</f>
        <v>0</v>
      </c>
      <c r="D145" s="9">
        <f t="shared" si="37"/>
        <v>6793695.3300000001</v>
      </c>
      <c r="E145" s="57">
        <f t="shared" si="37"/>
        <v>1053279.3</v>
      </c>
      <c r="F145" s="9">
        <f t="shared" si="37"/>
        <v>1053279.3</v>
      </c>
      <c r="G145" s="9">
        <f t="shared" si="35"/>
        <v>5740416.0300000003</v>
      </c>
    </row>
    <row r="146" spans="1:7">
      <c r="A146" s="11" t="s">
        <v>75</v>
      </c>
      <c r="B146" s="12">
        <v>5791195.3300000001</v>
      </c>
      <c r="C146" s="53">
        <f t="shared" ref="C146:C147" si="38">D146-B146</f>
        <v>0</v>
      </c>
      <c r="D146" s="12">
        <v>5791195.3300000001</v>
      </c>
      <c r="E146" s="53">
        <v>1033827.05</v>
      </c>
      <c r="F146" s="12">
        <v>1033827.05</v>
      </c>
      <c r="G146" s="12">
        <f t="shared" si="35"/>
        <v>4757368.28</v>
      </c>
    </row>
    <row r="147" spans="1:7">
      <c r="A147" s="11" t="s">
        <v>76</v>
      </c>
      <c r="B147" s="12">
        <v>1002500</v>
      </c>
      <c r="C147" s="53">
        <f t="shared" si="38"/>
        <v>0</v>
      </c>
      <c r="D147" s="12">
        <v>1002500</v>
      </c>
      <c r="E147" s="53">
        <v>19452.25</v>
      </c>
      <c r="F147" s="12">
        <v>19452.25</v>
      </c>
      <c r="G147" s="12">
        <f t="shared" si="35"/>
        <v>983047.75</v>
      </c>
    </row>
    <row r="148" spans="1:7">
      <c r="A148" s="11" t="s">
        <v>77</v>
      </c>
      <c r="B148" s="12"/>
      <c r="C148" s="53"/>
      <c r="D148" s="12"/>
      <c r="E148" s="53"/>
      <c r="F148" s="12"/>
      <c r="G148" s="12">
        <f t="shared" si="35"/>
        <v>0</v>
      </c>
    </row>
    <row r="149" spans="1:7">
      <c r="A149" s="11" t="s">
        <v>78</v>
      </c>
      <c r="B149" s="12"/>
      <c r="C149" s="53"/>
      <c r="D149" s="12"/>
      <c r="E149" s="53"/>
      <c r="F149" s="12"/>
      <c r="G149" s="12">
        <f t="shared" si="35"/>
        <v>0</v>
      </c>
    </row>
    <row r="150" spans="1:7">
      <c r="A150" s="11" t="s">
        <v>79</v>
      </c>
      <c r="B150" s="12"/>
      <c r="C150" s="53"/>
      <c r="D150" s="12"/>
      <c r="E150" s="53"/>
      <c r="F150" s="12"/>
      <c r="G150" s="12">
        <f t="shared" si="35"/>
        <v>0</v>
      </c>
    </row>
    <row r="151" spans="1:7">
      <c r="A151" s="11" t="s">
        <v>80</v>
      </c>
      <c r="B151" s="12"/>
      <c r="C151" s="53"/>
      <c r="D151" s="12"/>
      <c r="E151" s="53"/>
      <c r="F151" s="12"/>
      <c r="G151" s="12">
        <f t="shared" si="35"/>
        <v>0</v>
      </c>
    </row>
    <row r="152" spans="1:7">
      <c r="A152" s="11" t="s">
        <v>81</v>
      </c>
      <c r="B152" s="12"/>
      <c r="C152" s="53"/>
      <c r="D152" s="12"/>
      <c r="E152" s="53"/>
      <c r="F152" s="12"/>
      <c r="G152" s="12">
        <f t="shared" si="35"/>
        <v>0</v>
      </c>
    </row>
    <row r="153" spans="1:7" ht="5.0999999999999996" customHeight="1">
      <c r="A153" s="10"/>
      <c r="B153" s="12"/>
      <c r="C153" s="53"/>
      <c r="D153" s="12"/>
      <c r="E153" s="53"/>
      <c r="F153" s="12"/>
      <c r="G153" s="12"/>
    </row>
    <row r="154" spans="1:7">
      <c r="A154" s="8" t="s">
        <v>83</v>
      </c>
      <c r="B154" s="9">
        <f>B4+B79</f>
        <v>622253800.18999994</v>
      </c>
      <c r="C154" s="57">
        <f>C4+C79</f>
        <v>-9557340.2099999916</v>
      </c>
      <c r="D154" s="9">
        <f>D4+D79</f>
        <v>612696459.98000002</v>
      </c>
      <c r="E154" s="57">
        <f>E4+E79</f>
        <v>69471868.269999996</v>
      </c>
      <c r="F154" s="9">
        <f t="shared" ref="F154" si="39">F4+F79</f>
        <v>65636690.189999998</v>
      </c>
      <c r="G154" s="9">
        <f t="shared" si="35"/>
        <v>543224591.71000004</v>
      </c>
    </row>
    <row r="155" spans="1:7" ht="5.0999999999999996" customHeight="1">
      <c r="A155" s="13"/>
      <c r="B155" s="14"/>
      <c r="C155" s="58"/>
      <c r="D155" s="14"/>
      <c r="E155" s="58"/>
      <c r="F155" s="14"/>
      <c r="G155" s="14"/>
    </row>
    <row r="158" spans="1:7">
      <c r="D158" s="50"/>
    </row>
    <row r="161" spans="2:6">
      <c r="B161" s="50"/>
      <c r="C161" s="50"/>
      <c r="D161" s="50"/>
      <c r="E161" s="50"/>
      <c r="F161" s="50"/>
    </row>
    <row r="264" spans="1:7">
      <c r="D264" s="1">
        <v>0</v>
      </c>
      <c r="E264" s="1">
        <v>0</v>
      </c>
      <c r="F264" s="1">
        <v>4061.91</v>
      </c>
      <c r="G264" s="1">
        <v>0</v>
      </c>
    </row>
    <row r="265" spans="1:7">
      <c r="A265" s="1">
        <v>111601144</v>
      </c>
      <c r="B265" s="1" t="s">
        <v>210</v>
      </c>
      <c r="C265" s="1">
        <v>4061.91</v>
      </c>
      <c r="D265" s="1">
        <v>0</v>
      </c>
      <c r="E265" s="1">
        <v>0</v>
      </c>
      <c r="F265" s="1">
        <v>4061.91</v>
      </c>
      <c r="G265" s="1">
        <v>0</v>
      </c>
    </row>
    <row r="266" spans="1:7">
      <c r="A266" s="1">
        <v>111601146</v>
      </c>
      <c r="B266" s="1" t="s">
        <v>211</v>
      </c>
      <c r="C266" s="1">
        <v>4061.91</v>
      </c>
      <c r="D266" s="1">
        <v>0</v>
      </c>
      <c r="E266" s="1">
        <v>0</v>
      </c>
      <c r="F266" s="1">
        <v>4061.91</v>
      </c>
      <c r="G266" s="1">
        <v>0</v>
      </c>
    </row>
    <row r="267" spans="1:7">
      <c r="A267" s="1">
        <v>111601147</v>
      </c>
      <c r="B267" s="1" t="s">
        <v>212</v>
      </c>
      <c r="C267" s="1">
        <v>4061.91</v>
      </c>
      <c r="D267" s="1">
        <v>0</v>
      </c>
      <c r="E267" s="1">
        <v>0</v>
      </c>
      <c r="F267" s="1">
        <v>4061.91</v>
      </c>
      <c r="G267" s="1">
        <v>0</v>
      </c>
    </row>
    <row r="268" spans="1:7">
      <c r="A268" s="1">
        <v>111601148</v>
      </c>
      <c r="B268" s="1" t="s">
        <v>213</v>
      </c>
      <c r="C268" s="1">
        <v>4061.91</v>
      </c>
      <c r="D268" s="1">
        <v>0</v>
      </c>
      <c r="E268" s="1">
        <v>0</v>
      </c>
    </row>
    <row r="281" spans="1:7">
      <c r="G281" s="1">
        <v>0</v>
      </c>
    </row>
    <row r="282" spans="1:7">
      <c r="A282" s="1">
        <v>111601170</v>
      </c>
      <c r="B282" s="1" t="s">
        <v>223</v>
      </c>
      <c r="C282" s="1">
        <v>4061.91</v>
      </c>
      <c r="D282" s="1">
        <v>0</v>
      </c>
      <c r="E282" s="1">
        <v>0</v>
      </c>
      <c r="G282" s="1">
        <v>0</v>
      </c>
    </row>
    <row r="283" spans="1:7">
      <c r="A283" s="1">
        <v>111601171</v>
      </c>
      <c r="B283" s="1" t="s">
        <v>224</v>
      </c>
      <c r="C283" s="1">
        <v>4061.91</v>
      </c>
      <c r="E283" s="1">
        <v>0</v>
      </c>
      <c r="F283" s="1">
        <v>4061.91</v>
      </c>
      <c r="G283" s="1">
        <v>0</v>
      </c>
    </row>
    <row r="284" spans="1:7">
      <c r="A284" s="1">
        <v>111601173</v>
      </c>
      <c r="B284" s="1" t="s">
        <v>225</v>
      </c>
      <c r="C284" s="1">
        <v>4061.91</v>
      </c>
      <c r="D284" s="1">
        <v>0</v>
      </c>
      <c r="E284" s="1">
        <v>0</v>
      </c>
      <c r="F284" s="1">
        <v>4061.91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workbookViewId="0">
      <selection activeCell="J23" sqref="J23"/>
    </sheetView>
  </sheetViews>
  <sheetFormatPr baseColWidth="10" defaultRowHeight="11.25"/>
  <cols>
    <col min="1" max="1" width="45.83203125" style="15" customWidth="1"/>
    <col min="2" max="7" width="16.83203125" style="15" customWidth="1"/>
    <col min="8" max="8" width="12" style="15"/>
    <col min="9" max="9" width="15.1640625" style="15" customWidth="1"/>
    <col min="10" max="16384" width="12" style="15"/>
  </cols>
  <sheetData>
    <row r="1" spans="1:7" ht="56.1" customHeight="1">
      <c r="A1" s="86" t="s">
        <v>142</v>
      </c>
      <c r="B1" s="87"/>
      <c r="C1" s="87"/>
      <c r="D1" s="87"/>
      <c r="E1" s="87"/>
      <c r="F1" s="87"/>
      <c r="G1" s="88"/>
    </row>
    <row r="2" spans="1:7">
      <c r="A2" s="16"/>
      <c r="B2" s="89" t="s">
        <v>0</v>
      </c>
      <c r="C2" s="89"/>
      <c r="D2" s="89"/>
      <c r="E2" s="89"/>
      <c r="F2" s="89"/>
      <c r="G2" s="16"/>
    </row>
    <row r="3" spans="1:7" ht="22.5">
      <c r="A3" s="17" t="s">
        <v>1</v>
      </c>
      <c r="B3" s="18" t="s">
        <v>2</v>
      </c>
      <c r="C3" s="18" t="s">
        <v>84</v>
      </c>
      <c r="D3" s="18" t="s">
        <v>85</v>
      </c>
      <c r="E3" s="18" t="s">
        <v>5</v>
      </c>
      <c r="F3" s="18" t="s">
        <v>86</v>
      </c>
      <c r="G3" s="17" t="s">
        <v>87</v>
      </c>
    </row>
    <row r="4" spans="1:7">
      <c r="A4" s="19" t="s">
        <v>88</v>
      </c>
      <c r="B4" s="20"/>
      <c r="C4" s="20"/>
      <c r="D4" s="20"/>
      <c r="E4" s="20"/>
      <c r="F4" s="20"/>
      <c r="G4" s="20"/>
    </row>
    <row r="5" spans="1:7">
      <c r="A5" s="21" t="s">
        <v>89</v>
      </c>
      <c r="B5" s="9">
        <f>SUM(B6:B70)</f>
        <v>183648966.07000002</v>
      </c>
      <c r="C5" s="9">
        <f t="shared" ref="C5:F5" si="0">SUM(C6:C70)</f>
        <v>11855090.140000001</v>
      </c>
      <c r="D5" s="9">
        <f t="shared" si="0"/>
        <v>195504056.21000001</v>
      </c>
      <c r="E5" s="9">
        <f t="shared" si="0"/>
        <v>31297675.350000009</v>
      </c>
      <c r="F5" s="9">
        <f t="shared" si="0"/>
        <v>29924815.169999998</v>
      </c>
      <c r="G5" s="9">
        <f>SUM(G6:G70)</f>
        <v>164206380.85999998</v>
      </c>
    </row>
    <row r="6" spans="1:7">
      <c r="A6" s="42" t="s">
        <v>143</v>
      </c>
      <c r="B6" s="43">
        <v>1584521</v>
      </c>
      <c r="C6" s="45">
        <f>D6-B6</f>
        <v>9648</v>
      </c>
      <c r="D6" s="43">
        <v>1594169</v>
      </c>
      <c r="E6" s="43">
        <v>329621.09999999998</v>
      </c>
      <c r="F6" s="43">
        <v>329621.09999999998</v>
      </c>
      <c r="G6" s="45">
        <f>D6-E6</f>
        <v>1264547.8999999999</v>
      </c>
    </row>
    <row r="7" spans="1:7">
      <c r="A7" s="42" t="s">
        <v>144</v>
      </c>
      <c r="B7" s="43">
        <v>1238640</v>
      </c>
      <c r="C7" s="45">
        <f t="shared" ref="C7:C70" si="1">D7-B7</f>
        <v>5004</v>
      </c>
      <c r="D7" s="43">
        <v>1243644</v>
      </c>
      <c r="E7" s="43">
        <v>324171.64</v>
      </c>
      <c r="F7" s="43">
        <v>270043.99</v>
      </c>
      <c r="G7" s="45">
        <f t="shared" ref="G7:G70" si="2">D7-E7</f>
        <v>919472.36</v>
      </c>
    </row>
    <row r="8" spans="1:7">
      <c r="A8" s="42" t="s">
        <v>145</v>
      </c>
      <c r="B8" s="43">
        <v>9680159</v>
      </c>
      <c r="C8" s="45">
        <f t="shared" si="1"/>
        <v>45000</v>
      </c>
      <c r="D8" s="43">
        <v>9725159</v>
      </c>
      <c r="E8" s="43">
        <v>1991399.28</v>
      </c>
      <c r="F8" s="43">
        <v>1909358.48</v>
      </c>
      <c r="G8" s="45">
        <f t="shared" si="2"/>
        <v>7733759.7199999997</v>
      </c>
    </row>
    <row r="9" spans="1:7">
      <c r="A9" s="42" t="s">
        <v>146</v>
      </c>
      <c r="B9" s="43">
        <v>2584367</v>
      </c>
      <c r="C9" s="45">
        <f t="shared" si="1"/>
        <v>455000</v>
      </c>
      <c r="D9" s="43">
        <v>3039367</v>
      </c>
      <c r="E9" s="43">
        <v>1205128.76</v>
      </c>
      <c r="F9" s="43">
        <v>1205128.76</v>
      </c>
      <c r="G9" s="45">
        <f t="shared" si="2"/>
        <v>1834238.24</v>
      </c>
    </row>
    <row r="10" spans="1:7">
      <c r="A10" s="42" t="s">
        <v>147</v>
      </c>
      <c r="B10" s="43">
        <v>6400848</v>
      </c>
      <c r="C10" s="45">
        <f t="shared" si="1"/>
        <v>0</v>
      </c>
      <c r="D10" s="43">
        <v>6400848</v>
      </c>
      <c r="E10" s="43">
        <v>1197927.75</v>
      </c>
      <c r="F10" s="43">
        <v>1087548.27</v>
      </c>
      <c r="G10" s="45">
        <f t="shared" si="2"/>
        <v>5202920.25</v>
      </c>
    </row>
    <row r="11" spans="1:7">
      <c r="A11" s="42" t="s">
        <v>148</v>
      </c>
      <c r="B11" s="43">
        <v>3213948</v>
      </c>
      <c r="C11" s="45">
        <f t="shared" si="1"/>
        <v>380000</v>
      </c>
      <c r="D11" s="43">
        <v>3593948</v>
      </c>
      <c r="E11" s="43">
        <v>670662.03</v>
      </c>
      <c r="F11" s="43">
        <v>274309.90000000002</v>
      </c>
      <c r="G11" s="45">
        <f t="shared" si="2"/>
        <v>2923285.9699999997</v>
      </c>
    </row>
    <row r="12" spans="1:7">
      <c r="A12" s="42" t="s">
        <v>149</v>
      </c>
      <c r="B12" s="43">
        <v>1108804</v>
      </c>
      <c r="C12" s="45">
        <f t="shared" si="1"/>
        <v>16153</v>
      </c>
      <c r="D12" s="43">
        <v>1124957</v>
      </c>
      <c r="E12" s="43">
        <v>222325.96</v>
      </c>
      <c r="F12" s="43">
        <v>222325.96</v>
      </c>
      <c r="G12" s="45">
        <f t="shared" si="2"/>
        <v>902631.04</v>
      </c>
    </row>
    <row r="13" spans="1:7">
      <c r="A13" s="42" t="s">
        <v>150</v>
      </c>
      <c r="B13" s="43">
        <v>3446704</v>
      </c>
      <c r="C13" s="45">
        <f t="shared" si="1"/>
        <v>5985.6000000000931</v>
      </c>
      <c r="D13" s="43">
        <v>3452689.6</v>
      </c>
      <c r="E13" s="43">
        <v>749858.42</v>
      </c>
      <c r="F13" s="43">
        <v>749858.42</v>
      </c>
      <c r="G13" s="45">
        <f t="shared" si="2"/>
        <v>2702831.18</v>
      </c>
    </row>
    <row r="14" spans="1:7">
      <c r="A14" s="42" t="s">
        <v>151</v>
      </c>
      <c r="B14" s="43">
        <v>1700295</v>
      </c>
      <c r="C14" s="45">
        <f t="shared" si="1"/>
        <v>0</v>
      </c>
      <c r="D14" s="43">
        <v>1700295</v>
      </c>
      <c r="E14" s="43">
        <v>318083.17</v>
      </c>
      <c r="F14" s="43">
        <v>228597.45</v>
      </c>
      <c r="G14" s="45">
        <f t="shared" si="2"/>
        <v>1382211.83</v>
      </c>
    </row>
    <row r="15" spans="1:7">
      <c r="A15" s="42" t="s">
        <v>152</v>
      </c>
      <c r="B15" s="43">
        <v>103426</v>
      </c>
      <c r="C15" s="45">
        <f t="shared" si="1"/>
        <v>0</v>
      </c>
      <c r="D15" s="43">
        <v>103426</v>
      </c>
      <c r="E15" s="43">
        <v>21866.16</v>
      </c>
      <c r="F15" s="43">
        <v>21768.89</v>
      </c>
      <c r="G15" s="45">
        <f t="shared" si="2"/>
        <v>81559.839999999997</v>
      </c>
    </row>
    <row r="16" spans="1:7">
      <c r="A16" s="42" t="s">
        <v>153</v>
      </c>
      <c r="B16" s="43">
        <v>419808</v>
      </c>
      <c r="C16" s="45">
        <f t="shared" si="1"/>
        <v>0</v>
      </c>
      <c r="D16" s="43">
        <v>419808</v>
      </c>
      <c r="E16" s="43">
        <v>88508.67</v>
      </c>
      <c r="F16" s="43">
        <v>88508.67</v>
      </c>
      <c r="G16" s="45">
        <f t="shared" si="2"/>
        <v>331299.33</v>
      </c>
    </row>
    <row r="17" spans="1:7">
      <c r="A17" s="42" t="s">
        <v>154</v>
      </c>
      <c r="B17" s="43">
        <v>429098</v>
      </c>
      <c r="C17" s="45">
        <f t="shared" si="1"/>
        <v>0</v>
      </c>
      <c r="D17" s="43">
        <v>429098</v>
      </c>
      <c r="E17" s="43">
        <v>94155.37</v>
      </c>
      <c r="F17" s="43">
        <v>94155.37</v>
      </c>
      <c r="G17" s="45">
        <f t="shared" si="2"/>
        <v>334942.63</v>
      </c>
    </row>
    <row r="18" spans="1:7">
      <c r="A18" s="42" t="s">
        <v>155</v>
      </c>
      <c r="B18" s="43">
        <v>244052</v>
      </c>
      <c r="C18" s="45">
        <f t="shared" si="1"/>
        <v>0</v>
      </c>
      <c r="D18" s="43">
        <v>244052</v>
      </c>
      <c r="E18" s="43">
        <v>50844.54</v>
      </c>
      <c r="F18" s="43">
        <v>50844.54</v>
      </c>
      <c r="G18" s="45">
        <f t="shared" si="2"/>
        <v>193207.46</v>
      </c>
    </row>
    <row r="19" spans="1:7">
      <c r="A19" s="42" t="s">
        <v>156</v>
      </c>
      <c r="B19" s="43">
        <v>34031503.719999999</v>
      </c>
      <c r="C19" s="45">
        <f t="shared" si="1"/>
        <v>-4341985.5099999979</v>
      </c>
      <c r="D19" s="43">
        <v>29689518.210000001</v>
      </c>
      <c r="E19" s="43">
        <v>5510375.0700000003</v>
      </c>
      <c r="F19" s="43">
        <v>5291346.8099999996</v>
      </c>
      <c r="G19" s="45">
        <f t="shared" si="2"/>
        <v>24179143.140000001</v>
      </c>
    </row>
    <row r="20" spans="1:7">
      <c r="A20" s="42" t="s">
        <v>157</v>
      </c>
      <c r="B20" s="43">
        <v>3717607.99</v>
      </c>
      <c r="C20" s="45">
        <f t="shared" si="1"/>
        <v>135000</v>
      </c>
      <c r="D20" s="43">
        <v>3852607.99</v>
      </c>
      <c r="E20" s="43">
        <v>795580.92</v>
      </c>
      <c r="F20" s="43">
        <v>795580.92</v>
      </c>
      <c r="G20" s="45">
        <f t="shared" si="2"/>
        <v>3057027.0700000003</v>
      </c>
    </row>
    <row r="21" spans="1:7">
      <c r="A21" s="42" t="s">
        <v>158</v>
      </c>
      <c r="B21" s="43">
        <v>1235867</v>
      </c>
      <c r="C21" s="45">
        <f t="shared" si="1"/>
        <v>1722.8999999999069</v>
      </c>
      <c r="D21" s="43">
        <v>1237589.8999999999</v>
      </c>
      <c r="E21" s="43">
        <v>258733.95</v>
      </c>
      <c r="F21" s="43">
        <v>258177.43</v>
      </c>
      <c r="G21" s="45">
        <f t="shared" si="2"/>
        <v>978855.95</v>
      </c>
    </row>
    <row r="22" spans="1:7">
      <c r="A22" s="42" t="s">
        <v>159</v>
      </c>
      <c r="B22" s="43">
        <v>523101</v>
      </c>
      <c r="C22" s="45">
        <f t="shared" si="1"/>
        <v>33000</v>
      </c>
      <c r="D22" s="43">
        <v>556101</v>
      </c>
      <c r="E22" s="43">
        <v>108005.06</v>
      </c>
      <c r="F22" s="43">
        <v>108005.06</v>
      </c>
      <c r="G22" s="45">
        <f t="shared" si="2"/>
        <v>448095.94</v>
      </c>
    </row>
    <row r="23" spans="1:7">
      <c r="A23" s="42" t="s">
        <v>160</v>
      </c>
      <c r="B23" s="43">
        <v>975365</v>
      </c>
      <c r="C23" s="45">
        <f t="shared" si="1"/>
        <v>0</v>
      </c>
      <c r="D23" s="43">
        <v>975365</v>
      </c>
      <c r="E23" s="43">
        <v>208014.51</v>
      </c>
      <c r="F23" s="43">
        <v>193823.97</v>
      </c>
      <c r="G23" s="45">
        <f t="shared" si="2"/>
        <v>767350.49</v>
      </c>
    </row>
    <row r="24" spans="1:7">
      <c r="A24" s="42" t="s">
        <v>161</v>
      </c>
      <c r="B24" s="43">
        <v>789836.2</v>
      </c>
      <c r="C24" s="45">
        <f t="shared" si="1"/>
        <v>41600</v>
      </c>
      <c r="D24" s="43">
        <v>831436.2</v>
      </c>
      <c r="E24" s="43">
        <v>173044.82</v>
      </c>
      <c r="F24" s="43">
        <v>173044.82</v>
      </c>
      <c r="G24" s="45">
        <f t="shared" si="2"/>
        <v>658391.37999999989</v>
      </c>
    </row>
    <row r="25" spans="1:7">
      <c r="A25" s="42" t="s">
        <v>162</v>
      </c>
      <c r="B25" s="43">
        <v>553120.65</v>
      </c>
      <c r="C25" s="45">
        <f t="shared" si="1"/>
        <v>88026</v>
      </c>
      <c r="D25" s="43">
        <v>641146.65</v>
      </c>
      <c r="E25" s="43">
        <v>117642</v>
      </c>
      <c r="F25" s="43">
        <v>117642</v>
      </c>
      <c r="G25" s="45">
        <f t="shared" si="2"/>
        <v>523504.65</v>
      </c>
    </row>
    <row r="26" spans="1:7">
      <c r="A26" s="42" t="s">
        <v>163</v>
      </c>
      <c r="B26" s="43">
        <v>642009.9</v>
      </c>
      <c r="C26" s="45">
        <f t="shared" si="1"/>
        <v>0</v>
      </c>
      <c r="D26" s="43">
        <v>642009.9</v>
      </c>
      <c r="E26" s="43">
        <v>137040</v>
      </c>
      <c r="F26" s="43">
        <v>136890</v>
      </c>
      <c r="G26" s="45">
        <f t="shared" si="2"/>
        <v>504969.9</v>
      </c>
    </row>
    <row r="27" spans="1:7">
      <c r="A27" s="42" t="s">
        <v>164</v>
      </c>
      <c r="B27" s="43">
        <v>413382.73</v>
      </c>
      <c r="C27" s="45">
        <f t="shared" si="1"/>
        <v>0</v>
      </c>
      <c r="D27" s="43">
        <v>413382.73</v>
      </c>
      <c r="E27" s="43">
        <v>89162.99</v>
      </c>
      <c r="F27" s="43">
        <v>89162.99</v>
      </c>
      <c r="G27" s="45">
        <f t="shared" si="2"/>
        <v>324219.74</v>
      </c>
    </row>
    <row r="28" spans="1:7">
      <c r="A28" s="42" t="s">
        <v>165</v>
      </c>
      <c r="B28" s="43">
        <v>1028484</v>
      </c>
      <c r="C28" s="45">
        <f t="shared" si="1"/>
        <v>5000</v>
      </c>
      <c r="D28" s="43">
        <v>1033484</v>
      </c>
      <c r="E28" s="43">
        <v>227936</v>
      </c>
      <c r="F28" s="43">
        <v>225385.95</v>
      </c>
      <c r="G28" s="45">
        <f t="shared" si="2"/>
        <v>805548</v>
      </c>
    </row>
    <row r="29" spans="1:7">
      <c r="A29" s="42" t="s">
        <v>166</v>
      </c>
      <c r="B29" s="43">
        <v>631178</v>
      </c>
      <c r="C29" s="45">
        <f t="shared" si="1"/>
        <v>0</v>
      </c>
      <c r="D29" s="43">
        <v>631178</v>
      </c>
      <c r="E29" s="43">
        <v>135909</v>
      </c>
      <c r="F29" s="43">
        <v>135909</v>
      </c>
      <c r="G29" s="45">
        <f t="shared" si="2"/>
        <v>495269</v>
      </c>
    </row>
    <row r="30" spans="1:7">
      <c r="A30" s="42" t="s">
        <v>167</v>
      </c>
      <c r="B30" s="43">
        <v>24754036.780000001</v>
      </c>
      <c r="C30" s="45">
        <f t="shared" si="1"/>
        <v>9722688.6499999985</v>
      </c>
      <c r="D30" s="43">
        <v>34476725.43</v>
      </c>
      <c r="E30" s="43">
        <v>1252602.71</v>
      </c>
      <c r="F30" s="43">
        <v>1235545.3999999999</v>
      </c>
      <c r="G30" s="45">
        <f t="shared" si="2"/>
        <v>33224122.719999999</v>
      </c>
    </row>
    <row r="31" spans="1:7">
      <c r="A31" s="42" t="s">
        <v>168</v>
      </c>
      <c r="B31" s="43">
        <v>5396911</v>
      </c>
      <c r="C31" s="45">
        <f t="shared" si="1"/>
        <v>0</v>
      </c>
      <c r="D31" s="43">
        <v>5396911</v>
      </c>
      <c r="E31" s="43">
        <v>1163076.1000000001</v>
      </c>
      <c r="F31" s="43">
        <v>1163076.1000000001</v>
      </c>
      <c r="G31" s="45">
        <f t="shared" si="2"/>
        <v>4233834.9000000004</v>
      </c>
    </row>
    <row r="32" spans="1:7">
      <c r="A32" s="42" t="s">
        <v>169</v>
      </c>
      <c r="B32" s="43">
        <v>1848686</v>
      </c>
      <c r="C32" s="45">
        <f t="shared" si="1"/>
        <v>0</v>
      </c>
      <c r="D32" s="43">
        <v>1848686</v>
      </c>
      <c r="E32" s="43">
        <v>387944.58</v>
      </c>
      <c r="F32" s="43">
        <v>387944.58</v>
      </c>
      <c r="G32" s="45">
        <f t="shared" si="2"/>
        <v>1460741.42</v>
      </c>
    </row>
    <row r="33" spans="1:7">
      <c r="A33" s="42" t="s">
        <v>170</v>
      </c>
      <c r="B33" s="43">
        <v>1020381</v>
      </c>
      <c r="C33" s="45">
        <f t="shared" si="1"/>
        <v>0</v>
      </c>
      <c r="D33" s="43">
        <v>1020381</v>
      </c>
      <c r="E33" s="43">
        <v>207987.96</v>
      </c>
      <c r="F33" s="43">
        <v>207361.94</v>
      </c>
      <c r="G33" s="45">
        <f t="shared" si="2"/>
        <v>812393.04</v>
      </c>
    </row>
    <row r="34" spans="1:7">
      <c r="A34" s="42" t="s">
        <v>171</v>
      </c>
      <c r="B34" s="43">
        <v>2597196</v>
      </c>
      <c r="C34" s="45">
        <f t="shared" si="1"/>
        <v>0</v>
      </c>
      <c r="D34" s="43">
        <v>2597196</v>
      </c>
      <c r="E34" s="43">
        <v>483025.67</v>
      </c>
      <c r="F34" s="43">
        <v>482287.79</v>
      </c>
      <c r="G34" s="45">
        <f t="shared" si="2"/>
        <v>2114170.33</v>
      </c>
    </row>
    <row r="35" spans="1:7">
      <c r="A35" s="42" t="s">
        <v>172</v>
      </c>
      <c r="B35" s="43">
        <v>6906663</v>
      </c>
      <c r="C35" s="45">
        <f t="shared" si="1"/>
        <v>263577</v>
      </c>
      <c r="D35" s="43">
        <v>7170240</v>
      </c>
      <c r="E35" s="43">
        <v>1525047.87</v>
      </c>
      <c r="F35" s="43">
        <v>1512754.3</v>
      </c>
      <c r="G35" s="45">
        <f t="shared" si="2"/>
        <v>5645192.1299999999</v>
      </c>
    </row>
    <row r="36" spans="1:7">
      <c r="A36" s="42" t="s">
        <v>173</v>
      </c>
      <c r="B36" s="43">
        <v>3518471</v>
      </c>
      <c r="C36" s="45">
        <f t="shared" si="1"/>
        <v>0</v>
      </c>
      <c r="D36" s="43">
        <v>3518471</v>
      </c>
      <c r="E36" s="43">
        <v>746698.44</v>
      </c>
      <c r="F36" s="43">
        <v>739670.18</v>
      </c>
      <c r="G36" s="45">
        <f t="shared" si="2"/>
        <v>2771772.56</v>
      </c>
    </row>
    <row r="37" spans="1:7">
      <c r="A37" s="42" t="s">
        <v>174</v>
      </c>
      <c r="B37" s="43">
        <v>3055971</v>
      </c>
      <c r="C37" s="45">
        <f t="shared" si="1"/>
        <v>109297</v>
      </c>
      <c r="D37" s="43">
        <v>3165268</v>
      </c>
      <c r="E37" s="43">
        <v>646561.04</v>
      </c>
      <c r="F37" s="43">
        <v>640564.32999999996</v>
      </c>
      <c r="G37" s="45">
        <f t="shared" si="2"/>
        <v>2518706.96</v>
      </c>
    </row>
    <row r="38" spans="1:7">
      <c r="A38" s="42" t="s">
        <v>175</v>
      </c>
      <c r="B38" s="43">
        <v>2320490</v>
      </c>
      <c r="C38" s="45">
        <f t="shared" si="1"/>
        <v>0</v>
      </c>
      <c r="D38" s="43">
        <v>2320490</v>
      </c>
      <c r="E38" s="43">
        <v>497507.59</v>
      </c>
      <c r="F38" s="43">
        <v>485135.05</v>
      </c>
      <c r="G38" s="45">
        <f t="shared" si="2"/>
        <v>1822982.41</v>
      </c>
    </row>
    <row r="39" spans="1:7">
      <c r="A39" s="42" t="s">
        <v>176</v>
      </c>
      <c r="B39" s="43">
        <v>1561347</v>
      </c>
      <c r="C39" s="45">
        <f t="shared" si="1"/>
        <v>179296</v>
      </c>
      <c r="D39" s="43">
        <v>1740643</v>
      </c>
      <c r="E39" s="43">
        <v>383774.44</v>
      </c>
      <c r="F39" s="43">
        <v>335688.79</v>
      </c>
      <c r="G39" s="45">
        <f t="shared" si="2"/>
        <v>1356868.56</v>
      </c>
    </row>
    <row r="40" spans="1:7">
      <c r="A40" s="42" t="s">
        <v>177</v>
      </c>
      <c r="B40" s="43">
        <v>10040661.1</v>
      </c>
      <c r="C40" s="45">
        <f t="shared" si="1"/>
        <v>4128668.9000000004</v>
      </c>
      <c r="D40" s="43">
        <v>14169330</v>
      </c>
      <c r="E40" s="43">
        <v>915969.86</v>
      </c>
      <c r="F40" s="43">
        <v>881099.3</v>
      </c>
      <c r="G40" s="45">
        <f>D40-E40</f>
        <v>13253360.140000001</v>
      </c>
    </row>
    <row r="41" spans="1:7">
      <c r="A41" s="42" t="s">
        <v>178</v>
      </c>
      <c r="B41" s="43">
        <v>2939435</v>
      </c>
      <c r="C41" s="45">
        <f t="shared" si="1"/>
        <v>0</v>
      </c>
      <c r="D41" s="43">
        <v>2939435</v>
      </c>
      <c r="E41" s="43">
        <v>170160.16</v>
      </c>
      <c r="F41" s="43">
        <v>169542.19</v>
      </c>
      <c r="G41" s="45">
        <f t="shared" si="2"/>
        <v>2769274.84</v>
      </c>
    </row>
    <row r="42" spans="1:7">
      <c r="A42" s="42" t="s">
        <v>179</v>
      </c>
      <c r="B42" s="43">
        <v>291653</v>
      </c>
      <c r="C42" s="45">
        <f t="shared" si="1"/>
        <v>60000</v>
      </c>
      <c r="D42" s="43">
        <v>351653</v>
      </c>
      <c r="E42" s="43">
        <v>61142.7</v>
      </c>
      <c r="F42" s="43">
        <v>61142.7</v>
      </c>
      <c r="G42" s="45">
        <f t="shared" si="2"/>
        <v>290510.3</v>
      </c>
    </row>
    <row r="43" spans="1:7">
      <c r="A43" s="42" t="s">
        <v>180</v>
      </c>
      <c r="B43" s="43">
        <v>956606</v>
      </c>
      <c r="C43" s="45">
        <f t="shared" si="1"/>
        <v>0</v>
      </c>
      <c r="D43" s="43">
        <v>956606</v>
      </c>
      <c r="E43" s="43">
        <v>158655</v>
      </c>
      <c r="F43" s="43">
        <v>158655</v>
      </c>
      <c r="G43" s="45">
        <f t="shared" si="2"/>
        <v>797951</v>
      </c>
    </row>
    <row r="44" spans="1:7">
      <c r="A44" s="42" t="s">
        <v>181</v>
      </c>
      <c r="B44" s="43">
        <v>633273</v>
      </c>
      <c r="C44" s="45">
        <f t="shared" si="1"/>
        <v>0</v>
      </c>
      <c r="D44" s="43">
        <v>633273</v>
      </c>
      <c r="E44" s="43">
        <v>134291.73000000001</v>
      </c>
      <c r="F44" s="43">
        <v>133227.26999999999</v>
      </c>
      <c r="G44" s="45">
        <f t="shared" si="2"/>
        <v>498981.27</v>
      </c>
    </row>
    <row r="45" spans="1:7">
      <c r="A45" s="42" t="s">
        <v>182</v>
      </c>
      <c r="B45" s="43">
        <v>1011360</v>
      </c>
      <c r="C45" s="45">
        <f t="shared" si="1"/>
        <v>-727864.94</v>
      </c>
      <c r="D45" s="43">
        <v>283495.06</v>
      </c>
      <c r="E45" s="43">
        <v>255050.88</v>
      </c>
      <c r="F45" s="43">
        <v>238557.2</v>
      </c>
      <c r="G45" s="45">
        <f t="shared" si="2"/>
        <v>28444.179999999993</v>
      </c>
    </row>
    <row r="46" spans="1:7">
      <c r="A46" s="42" t="s">
        <v>183</v>
      </c>
      <c r="B46" s="43">
        <v>43441</v>
      </c>
      <c r="C46" s="45">
        <f t="shared" si="1"/>
        <v>-40320.97</v>
      </c>
      <c r="D46" s="43">
        <v>3120.03</v>
      </c>
      <c r="E46" s="43">
        <v>3120.03</v>
      </c>
      <c r="F46" s="46">
        <v>0</v>
      </c>
      <c r="G46" s="45">
        <f t="shared" si="2"/>
        <v>0</v>
      </c>
    </row>
    <row r="47" spans="1:7">
      <c r="A47" s="42" t="s">
        <v>184</v>
      </c>
      <c r="B47" s="43">
        <v>250707</v>
      </c>
      <c r="C47" s="45">
        <f t="shared" si="1"/>
        <v>-148022.71000000002</v>
      </c>
      <c r="D47" s="43">
        <v>102684.29</v>
      </c>
      <c r="E47" s="43">
        <v>102684.29</v>
      </c>
      <c r="F47" s="43">
        <v>13157.42</v>
      </c>
      <c r="G47" s="45">
        <f t="shared" si="2"/>
        <v>0</v>
      </c>
    </row>
    <row r="48" spans="1:7">
      <c r="A48" s="42" t="s">
        <v>185</v>
      </c>
      <c r="B48" s="43">
        <v>96338</v>
      </c>
      <c r="C48" s="45">
        <f t="shared" si="1"/>
        <v>-95857</v>
      </c>
      <c r="D48" s="43">
        <v>481</v>
      </c>
      <c r="E48" s="43">
        <v>481</v>
      </c>
      <c r="F48" s="43">
        <v>481</v>
      </c>
      <c r="G48" s="45">
        <f t="shared" si="2"/>
        <v>0</v>
      </c>
    </row>
    <row r="49" spans="1:7">
      <c r="A49" s="42" t="s">
        <v>186</v>
      </c>
      <c r="B49" s="43">
        <v>977627</v>
      </c>
      <c r="C49" s="45">
        <f t="shared" si="1"/>
        <v>0</v>
      </c>
      <c r="D49" s="43">
        <v>977627</v>
      </c>
      <c r="E49" s="43">
        <v>160148.81</v>
      </c>
      <c r="F49" s="43">
        <v>159592.01</v>
      </c>
      <c r="G49" s="45">
        <f t="shared" si="2"/>
        <v>817478.19</v>
      </c>
    </row>
    <row r="50" spans="1:7">
      <c r="A50" s="42" t="s">
        <v>187</v>
      </c>
      <c r="B50" s="43">
        <v>249807</v>
      </c>
      <c r="C50" s="45">
        <f t="shared" si="1"/>
        <v>0</v>
      </c>
      <c r="D50" s="43">
        <v>249807</v>
      </c>
      <c r="E50" s="43">
        <v>55379.94</v>
      </c>
      <c r="F50" s="43">
        <v>55379.94</v>
      </c>
      <c r="G50" s="45">
        <f t="shared" si="2"/>
        <v>194427.06</v>
      </c>
    </row>
    <row r="51" spans="1:7">
      <c r="A51" s="42" t="s">
        <v>188</v>
      </c>
      <c r="B51" s="43">
        <v>2276000</v>
      </c>
      <c r="C51" s="45">
        <f t="shared" si="1"/>
        <v>0</v>
      </c>
      <c r="D51" s="43">
        <v>2276000</v>
      </c>
      <c r="E51" s="43">
        <v>427891.74</v>
      </c>
      <c r="F51" s="43">
        <v>427891.74</v>
      </c>
      <c r="G51" s="45">
        <f t="shared" si="2"/>
        <v>1848108.26</v>
      </c>
    </row>
    <row r="52" spans="1:7">
      <c r="A52" s="42" t="s">
        <v>189</v>
      </c>
      <c r="B52" s="43">
        <v>3528398</v>
      </c>
      <c r="C52" s="45">
        <f t="shared" si="1"/>
        <v>0</v>
      </c>
      <c r="D52" s="43">
        <v>3528398</v>
      </c>
      <c r="E52" s="43">
        <v>300920.59999999998</v>
      </c>
      <c r="F52" s="43">
        <v>300009.53999999998</v>
      </c>
      <c r="G52" s="45">
        <f t="shared" si="2"/>
        <v>3227477.4</v>
      </c>
    </row>
    <row r="53" spans="1:7">
      <c r="A53" s="42" t="s">
        <v>190</v>
      </c>
      <c r="B53" s="43">
        <v>500028</v>
      </c>
      <c r="C53" s="45">
        <f t="shared" si="1"/>
        <v>3000</v>
      </c>
      <c r="D53" s="43">
        <v>503028</v>
      </c>
      <c r="E53" s="43">
        <v>111885.95</v>
      </c>
      <c r="F53" s="43">
        <v>110327.61</v>
      </c>
      <c r="G53" s="45">
        <f t="shared" si="2"/>
        <v>391142.05</v>
      </c>
    </row>
    <row r="54" spans="1:7">
      <c r="A54" s="42" t="s">
        <v>191</v>
      </c>
      <c r="B54" s="43">
        <v>269084</v>
      </c>
      <c r="C54" s="45">
        <f t="shared" si="1"/>
        <v>-3000</v>
      </c>
      <c r="D54" s="43">
        <v>266084</v>
      </c>
      <c r="E54" s="43">
        <v>41214</v>
      </c>
      <c r="F54" s="43">
        <v>41214</v>
      </c>
      <c r="G54" s="45">
        <f t="shared" si="2"/>
        <v>224870</v>
      </c>
    </row>
    <row r="55" spans="1:7">
      <c r="A55" s="42" t="s">
        <v>192</v>
      </c>
      <c r="B55" s="43">
        <v>11934322</v>
      </c>
      <c r="C55" s="45">
        <f t="shared" si="1"/>
        <v>87000</v>
      </c>
      <c r="D55" s="43">
        <v>12021322</v>
      </c>
      <c r="E55" s="43">
        <v>1866359.34</v>
      </c>
      <c r="F55" s="43">
        <v>1759425.51</v>
      </c>
      <c r="G55" s="45">
        <f t="shared" si="2"/>
        <v>10154962.66</v>
      </c>
    </row>
    <row r="56" spans="1:7">
      <c r="A56" s="42" t="s">
        <v>193</v>
      </c>
      <c r="B56" s="43">
        <v>1075172</v>
      </c>
      <c r="C56" s="45">
        <f t="shared" si="1"/>
        <v>0</v>
      </c>
      <c r="D56" s="43">
        <v>1075172</v>
      </c>
      <c r="E56" s="43">
        <v>218339.39</v>
      </c>
      <c r="F56" s="43">
        <v>217714.24</v>
      </c>
      <c r="G56" s="45">
        <f t="shared" si="2"/>
        <v>856832.61</v>
      </c>
    </row>
    <row r="57" spans="1:7">
      <c r="A57" s="42" t="s">
        <v>194</v>
      </c>
      <c r="B57" s="43">
        <v>10267002</v>
      </c>
      <c r="C57" s="45">
        <f t="shared" si="1"/>
        <v>135463</v>
      </c>
      <c r="D57" s="43">
        <v>10402465</v>
      </c>
      <c r="E57" s="43">
        <v>2587878.71</v>
      </c>
      <c r="F57" s="43">
        <v>2565741.73</v>
      </c>
      <c r="G57" s="45">
        <f t="shared" si="2"/>
        <v>7814586.29</v>
      </c>
    </row>
    <row r="58" spans="1:7">
      <c r="A58" s="42" t="s">
        <v>195</v>
      </c>
      <c r="B58" s="43">
        <v>1268766</v>
      </c>
      <c r="C58" s="45">
        <f t="shared" si="1"/>
        <v>0</v>
      </c>
      <c r="D58" s="43">
        <v>1268766</v>
      </c>
      <c r="E58" s="43">
        <v>247028.3</v>
      </c>
      <c r="F58" s="43">
        <v>246840.15</v>
      </c>
      <c r="G58" s="45">
        <f t="shared" si="2"/>
        <v>1021737.7</v>
      </c>
    </row>
    <row r="59" spans="1:7">
      <c r="A59" s="42" t="s">
        <v>196</v>
      </c>
      <c r="B59" s="43">
        <v>2394789</v>
      </c>
      <c r="C59" s="45">
        <f t="shared" si="1"/>
        <v>83297</v>
      </c>
      <c r="D59" s="43">
        <v>2478086</v>
      </c>
      <c r="E59" s="43">
        <v>529520.18999999994</v>
      </c>
      <c r="F59" s="43">
        <v>525646.16</v>
      </c>
      <c r="G59" s="45">
        <f t="shared" si="2"/>
        <v>1948565.81</v>
      </c>
    </row>
    <row r="60" spans="1:7">
      <c r="A60" s="42" t="s">
        <v>197</v>
      </c>
      <c r="B60" s="43">
        <v>605000</v>
      </c>
      <c r="C60" s="45">
        <f t="shared" si="1"/>
        <v>0</v>
      </c>
      <c r="D60" s="43">
        <v>605000</v>
      </c>
      <c r="E60" s="43">
        <v>129643.34</v>
      </c>
      <c r="F60" s="43">
        <v>129643.34</v>
      </c>
      <c r="G60" s="45">
        <f t="shared" si="2"/>
        <v>475356.66000000003</v>
      </c>
    </row>
    <row r="61" spans="1:7">
      <c r="A61" s="42" t="s">
        <v>198</v>
      </c>
      <c r="B61" s="43">
        <v>96776</v>
      </c>
      <c r="C61" s="45">
        <f t="shared" si="1"/>
        <v>0</v>
      </c>
      <c r="D61" s="43">
        <v>96776</v>
      </c>
      <c r="E61" s="43">
        <v>20704.36</v>
      </c>
      <c r="F61" s="43">
        <v>20704.36</v>
      </c>
      <c r="G61" s="45">
        <f t="shared" si="2"/>
        <v>76071.64</v>
      </c>
    </row>
    <row r="62" spans="1:7">
      <c r="A62" s="42" t="s">
        <v>199</v>
      </c>
      <c r="B62" s="43">
        <v>461633</v>
      </c>
      <c r="C62" s="45">
        <f t="shared" si="1"/>
        <v>150000</v>
      </c>
      <c r="D62" s="43">
        <v>611633</v>
      </c>
      <c r="E62" s="43">
        <v>97302.21</v>
      </c>
      <c r="F62" s="43">
        <v>96302.21</v>
      </c>
      <c r="G62" s="45">
        <f t="shared" si="2"/>
        <v>514330.79</v>
      </c>
    </row>
    <row r="63" spans="1:7">
      <c r="A63" s="42" t="s">
        <v>200</v>
      </c>
      <c r="B63" s="43">
        <v>1270482</v>
      </c>
      <c r="C63" s="45">
        <f t="shared" si="1"/>
        <v>0</v>
      </c>
      <c r="D63" s="43">
        <v>1270482</v>
      </c>
      <c r="E63" s="43">
        <v>272632.74</v>
      </c>
      <c r="F63" s="43">
        <v>272133</v>
      </c>
      <c r="G63" s="45">
        <f t="shared" si="2"/>
        <v>997849.26</v>
      </c>
    </row>
    <row r="64" spans="1:7">
      <c r="A64" s="42" t="s">
        <v>201</v>
      </c>
      <c r="B64" s="43">
        <v>95000</v>
      </c>
      <c r="C64" s="45">
        <f t="shared" si="1"/>
        <v>0</v>
      </c>
      <c r="D64" s="43">
        <v>95000</v>
      </c>
      <c r="E64" s="43">
        <v>9860</v>
      </c>
      <c r="F64" s="46">
        <v>0</v>
      </c>
      <c r="G64" s="45">
        <f t="shared" si="2"/>
        <v>85140</v>
      </c>
    </row>
    <row r="65" spans="1:7">
      <c r="A65" s="42" t="s">
        <v>202</v>
      </c>
      <c r="B65" s="43">
        <v>439327</v>
      </c>
      <c r="C65" s="45">
        <f t="shared" si="1"/>
        <v>12301.599999999977</v>
      </c>
      <c r="D65" s="43">
        <v>451628.6</v>
      </c>
      <c r="E65" s="43">
        <v>93320.34</v>
      </c>
      <c r="F65" s="43">
        <v>93320.34</v>
      </c>
      <c r="G65" s="45">
        <f t="shared" si="2"/>
        <v>358308.26</v>
      </c>
    </row>
    <row r="66" spans="1:7">
      <c r="A66" s="42" t="s">
        <v>203</v>
      </c>
      <c r="B66" s="46">
        <v>0</v>
      </c>
      <c r="C66" s="45">
        <f t="shared" si="1"/>
        <v>722211.94</v>
      </c>
      <c r="D66" s="43">
        <v>722211.94</v>
      </c>
      <c r="E66" s="43">
        <v>5566.17</v>
      </c>
      <c r="F66" s="43">
        <v>0</v>
      </c>
      <c r="G66" s="45">
        <f t="shared" si="2"/>
        <v>716645.7699999999</v>
      </c>
    </row>
    <row r="67" spans="1:7">
      <c r="A67" s="42" t="s">
        <v>204</v>
      </c>
      <c r="B67" s="46">
        <v>0</v>
      </c>
      <c r="C67" s="45">
        <f t="shared" si="1"/>
        <v>40320.97</v>
      </c>
      <c r="D67" s="43">
        <v>40320.97</v>
      </c>
      <c r="E67" s="43">
        <v>0</v>
      </c>
      <c r="F67" s="46">
        <v>0</v>
      </c>
      <c r="G67" s="45">
        <f t="shared" si="2"/>
        <v>40320.97</v>
      </c>
    </row>
    <row r="68" spans="1:7">
      <c r="A68" s="42" t="s">
        <v>205</v>
      </c>
      <c r="B68" s="46">
        <v>0</v>
      </c>
      <c r="C68" s="45">
        <f t="shared" si="1"/>
        <v>73022.710000000006</v>
      </c>
      <c r="D68" s="43">
        <v>73022.710000000006</v>
      </c>
      <c r="E68" s="43">
        <v>0</v>
      </c>
      <c r="F68" s="46">
        <v>0</v>
      </c>
      <c r="G68" s="45">
        <f t="shared" si="2"/>
        <v>73022.710000000006</v>
      </c>
    </row>
    <row r="69" spans="1:7">
      <c r="A69" s="42" t="s">
        <v>206</v>
      </c>
      <c r="B69" s="46">
        <v>0</v>
      </c>
      <c r="C69" s="45">
        <f t="shared" si="1"/>
        <v>95857</v>
      </c>
      <c r="D69" s="43">
        <v>95857</v>
      </c>
      <c r="E69" s="43">
        <v>300</v>
      </c>
      <c r="F69" s="46">
        <v>0</v>
      </c>
      <c r="G69" s="45">
        <f t="shared" si="2"/>
        <v>95557</v>
      </c>
    </row>
    <row r="70" spans="1:7">
      <c r="A70" s="42" t="s">
        <v>207</v>
      </c>
      <c r="B70" s="46">
        <v>0</v>
      </c>
      <c r="C70" s="45">
        <f t="shared" si="1"/>
        <v>125000</v>
      </c>
      <c r="D70" s="43">
        <v>125000</v>
      </c>
      <c r="E70" s="43">
        <v>0</v>
      </c>
      <c r="F70" s="46">
        <v>0</v>
      </c>
      <c r="G70" s="45">
        <f t="shared" si="2"/>
        <v>125000</v>
      </c>
    </row>
    <row r="71" spans="1:7">
      <c r="A71" s="22" t="s">
        <v>90</v>
      </c>
      <c r="B71" s="12"/>
      <c r="C71" s="12"/>
      <c r="D71" s="12"/>
      <c r="E71" s="12"/>
      <c r="F71" s="12"/>
      <c r="G71" s="12"/>
    </row>
    <row r="72" spans="1:7">
      <c r="A72" s="22" t="s">
        <v>91</v>
      </c>
      <c r="B72" s="9">
        <f>SUM(B73:B87)</f>
        <v>438604834.11999995</v>
      </c>
      <c r="C72" s="9">
        <f t="shared" ref="C72:G72" si="3">SUM(C73:C87)</f>
        <v>-21412430.350000054</v>
      </c>
      <c r="D72" s="9">
        <f t="shared" si="3"/>
        <v>417192403.76999998</v>
      </c>
      <c r="E72" s="9">
        <f t="shared" si="3"/>
        <v>38174192.920000002</v>
      </c>
      <c r="F72" s="9">
        <f t="shared" si="3"/>
        <v>35711875.020000003</v>
      </c>
      <c r="G72" s="9">
        <f t="shared" si="3"/>
        <v>379018210.8499999</v>
      </c>
    </row>
    <row r="73" spans="1:7">
      <c r="A73" s="42" t="s">
        <v>156</v>
      </c>
      <c r="B73" s="43">
        <v>17431730.59</v>
      </c>
      <c r="C73" s="45">
        <f t="shared" ref="C73:C87" si="4">D73-B73</f>
        <v>4241070.6000000015</v>
      </c>
      <c r="D73" s="43">
        <v>21672801.190000001</v>
      </c>
      <c r="E73" s="43">
        <v>3969283.17</v>
      </c>
      <c r="F73" s="43">
        <v>3948717.17</v>
      </c>
      <c r="G73" s="45">
        <f t="shared" ref="G73:G87" si="5">D73-E73</f>
        <v>17703518.020000003</v>
      </c>
    </row>
    <row r="74" spans="1:7">
      <c r="A74" s="42" t="s">
        <v>167</v>
      </c>
      <c r="B74" s="43">
        <v>334666210.86000001</v>
      </c>
      <c r="C74" s="45">
        <f t="shared" si="4"/>
        <v>-27369922.820000052</v>
      </c>
      <c r="D74" s="43">
        <f>306409154.53+887133.51</f>
        <v>307296288.03999996</v>
      </c>
      <c r="E74" s="43">
        <v>21571144.170000002</v>
      </c>
      <c r="F74" s="43">
        <v>20079748.719999999</v>
      </c>
      <c r="G74" s="45">
        <f t="shared" si="5"/>
        <v>285725143.86999995</v>
      </c>
    </row>
    <row r="75" spans="1:7">
      <c r="A75" s="42" t="s">
        <v>171</v>
      </c>
      <c r="B75" s="43">
        <v>2625235</v>
      </c>
      <c r="C75" s="45">
        <f t="shared" si="4"/>
        <v>800000</v>
      </c>
      <c r="D75" s="43">
        <v>3425235</v>
      </c>
      <c r="E75" s="43">
        <v>833237.97</v>
      </c>
      <c r="F75" s="43">
        <v>531485.55000000005</v>
      </c>
      <c r="G75" s="45">
        <f t="shared" si="5"/>
        <v>2591997.0300000003</v>
      </c>
    </row>
    <row r="76" spans="1:7">
      <c r="A76" s="42" t="s">
        <v>177</v>
      </c>
      <c r="B76" s="43">
        <v>13360421.4</v>
      </c>
      <c r="C76" s="45">
        <f t="shared" si="4"/>
        <v>6689575.5099999998</v>
      </c>
      <c r="D76" s="43">
        <v>20049996.91</v>
      </c>
      <c r="E76" s="43">
        <v>315011.46999999997</v>
      </c>
      <c r="F76" s="43">
        <v>315011.46999999997</v>
      </c>
      <c r="G76" s="45">
        <f t="shared" si="5"/>
        <v>19734985.440000001</v>
      </c>
    </row>
    <row r="77" spans="1:7">
      <c r="A77" s="42" t="s">
        <v>181</v>
      </c>
      <c r="B77" s="43">
        <v>200000</v>
      </c>
      <c r="C77" s="45">
        <f t="shared" si="4"/>
        <v>0</v>
      </c>
      <c r="D77" s="43">
        <v>200000</v>
      </c>
      <c r="E77" s="43">
        <v>0</v>
      </c>
      <c r="F77" s="46">
        <v>0</v>
      </c>
      <c r="G77" s="45">
        <f t="shared" si="5"/>
        <v>200000</v>
      </c>
    </row>
    <row r="78" spans="1:7">
      <c r="A78" s="42" t="s">
        <v>182</v>
      </c>
      <c r="B78" s="43">
        <v>58550408.369999997</v>
      </c>
      <c r="C78" s="45">
        <f t="shared" si="4"/>
        <v>-49856586.229999997</v>
      </c>
      <c r="D78" s="43">
        <v>8693822.1400000006</v>
      </c>
      <c r="E78" s="43">
        <v>8693822.1400000006</v>
      </c>
      <c r="F78" s="43">
        <v>8693822.1400000006</v>
      </c>
      <c r="G78" s="45">
        <f t="shared" si="5"/>
        <v>0</v>
      </c>
    </row>
    <row r="79" spans="1:7">
      <c r="A79" s="42" t="s">
        <v>188</v>
      </c>
      <c r="B79" s="43">
        <v>259999.7</v>
      </c>
      <c r="C79" s="45">
        <f t="shared" si="4"/>
        <v>-259999.7</v>
      </c>
      <c r="D79" s="43">
        <v>0</v>
      </c>
      <c r="E79" s="43">
        <v>0</v>
      </c>
      <c r="F79" s="46">
        <v>0</v>
      </c>
      <c r="G79" s="45">
        <f t="shared" si="5"/>
        <v>0</v>
      </c>
    </row>
    <row r="80" spans="1:7">
      <c r="A80" s="42" t="s">
        <v>192</v>
      </c>
      <c r="B80" s="43">
        <v>11063338</v>
      </c>
      <c r="C80" s="45">
        <f t="shared" si="4"/>
        <v>2607846.0600000005</v>
      </c>
      <c r="D80" s="43">
        <v>13671184.060000001</v>
      </c>
      <c r="E80" s="43">
        <v>2427899.15</v>
      </c>
      <c r="F80" s="43">
        <v>2068544.84</v>
      </c>
      <c r="G80" s="45">
        <f>D80-E80</f>
        <v>11243284.91</v>
      </c>
    </row>
    <row r="81" spans="1:7">
      <c r="A81" s="42" t="s">
        <v>199</v>
      </c>
      <c r="B81" s="46">
        <v>0</v>
      </c>
      <c r="C81" s="45">
        <f t="shared" si="4"/>
        <v>150000</v>
      </c>
      <c r="D81" s="43">
        <v>150000</v>
      </c>
      <c r="E81" s="43">
        <v>0</v>
      </c>
      <c r="F81" s="46">
        <v>0</v>
      </c>
      <c r="G81" s="45">
        <f t="shared" si="5"/>
        <v>150000</v>
      </c>
    </row>
    <row r="82" spans="1:7">
      <c r="A82" s="42" t="s">
        <v>201</v>
      </c>
      <c r="B82" s="43">
        <v>20000</v>
      </c>
      <c r="C82" s="45">
        <f t="shared" si="4"/>
        <v>-20000</v>
      </c>
      <c r="D82" s="43">
        <v>0</v>
      </c>
      <c r="E82" s="43">
        <v>0</v>
      </c>
      <c r="F82" s="46">
        <v>0</v>
      </c>
      <c r="G82" s="45">
        <f t="shared" si="5"/>
        <v>0</v>
      </c>
    </row>
    <row r="83" spans="1:7">
      <c r="A83" s="42" t="s">
        <v>202</v>
      </c>
      <c r="B83" s="43">
        <v>427490.2</v>
      </c>
      <c r="C83" s="45">
        <f t="shared" si="4"/>
        <v>0</v>
      </c>
      <c r="D83" s="43">
        <v>427490.2</v>
      </c>
      <c r="E83" s="43">
        <v>74545.13</v>
      </c>
      <c r="F83" s="43">
        <v>74545.13</v>
      </c>
      <c r="G83" s="45">
        <f t="shared" si="5"/>
        <v>352945.07</v>
      </c>
    </row>
    <row r="84" spans="1:7">
      <c r="A84" s="42" t="s">
        <v>203</v>
      </c>
      <c r="B84" s="46">
        <v>0</v>
      </c>
      <c r="C84" s="45">
        <f t="shared" si="4"/>
        <v>34668765.479999997</v>
      </c>
      <c r="D84" s="43">
        <v>34668765.479999997</v>
      </c>
      <c r="E84" s="43">
        <v>289249.71999999997</v>
      </c>
      <c r="F84" s="43">
        <v>0</v>
      </c>
      <c r="G84" s="45">
        <f t="shared" si="5"/>
        <v>34379515.759999998</v>
      </c>
    </row>
    <row r="85" spans="1:7">
      <c r="A85" s="42" t="s">
        <v>204</v>
      </c>
      <c r="B85" s="46">
        <v>0</v>
      </c>
      <c r="C85" s="45">
        <f t="shared" si="4"/>
        <v>845481</v>
      </c>
      <c r="D85" s="43">
        <v>845481</v>
      </c>
      <c r="E85" s="43">
        <v>0</v>
      </c>
      <c r="F85" s="43">
        <v>0</v>
      </c>
      <c r="G85" s="45">
        <f t="shared" si="5"/>
        <v>845481</v>
      </c>
    </row>
    <row r="86" spans="1:7">
      <c r="A86" s="42" t="s">
        <v>205</v>
      </c>
      <c r="B86" s="46">
        <v>0</v>
      </c>
      <c r="C86" s="45">
        <f t="shared" si="4"/>
        <v>5362576.75</v>
      </c>
      <c r="D86" s="43">
        <v>5362576.75</v>
      </c>
      <c r="E86" s="43">
        <v>0</v>
      </c>
      <c r="F86" s="43">
        <v>0</v>
      </c>
      <c r="G86" s="45">
        <f t="shared" si="5"/>
        <v>5362576.75</v>
      </c>
    </row>
    <row r="87" spans="1:7">
      <c r="A87" s="42" t="s">
        <v>207</v>
      </c>
      <c r="B87" s="46">
        <v>0</v>
      </c>
      <c r="C87" s="45">
        <f t="shared" si="4"/>
        <v>728763</v>
      </c>
      <c r="D87" s="43">
        <v>728763</v>
      </c>
      <c r="E87" s="43">
        <v>0</v>
      </c>
      <c r="F87" s="43">
        <v>0</v>
      </c>
      <c r="G87" s="45">
        <f t="shared" si="5"/>
        <v>728763</v>
      </c>
    </row>
    <row r="88" spans="1:7" ht="5.0999999999999996" customHeight="1">
      <c r="A88" s="23"/>
      <c r="B88" s="12"/>
      <c r="C88" s="12"/>
      <c r="D88" s="12"/>
      <c r="E88" s="12"/>
      <c r="F88" s="12"/>
      <c r="G88" s="12"/>
    </row>
    <row r="89" spans="1:7">
      <c r="A89" s="21" t="s">
        <v>83</v>
      </c>
      <c r="B89" s="9">
        <f t="shared" ref="B89:G89" si="6">B5+B72</f>
        <v>622253800.18999994</v>
      </c>
      <c r="C89" s="9">
        <f t="shared" si="6"/>
        <v>-9557340.210000053</v>
      </c>
      <c r="D89" s="9">
        <f t="shared" si="6"/>
        <v>612696459.98000002</v>
      </c>
      <c r="E89" s="9">
        <f t="shared" si="6"/>
        <v>69471868.270000011</v>
      </c>
      <c r="F89" s="9">
        <f t="shared" si="6"/>
        <v>65636690.189999998</v>
      </c>
      <c r="G89" s="9">
        <f t="shared" si="6"/>
        <v>543224591.70999992</v>
      </c>
    </row>
    <row r="90" spans="1:7" ht="5.0999999999999996" customHeight="1">
      <c r="A90" s="24"/>
      <c r="B90" s="14"/>
      <c r="C90" s="14"/>
      <c r="D90" s="14"/>
      <c r="E90" s="14"/>
      <c r="F90" s="14"/>
      <c r="G90" s="14"/>
    </row>
    <row r="95" spans="1:7">
      <c r="B95" s="51"/>
      <c r="C95" s="51"/>
      <c r="D95" s="51"/>
      <c r="E95" s="51"/>
      <c r="F95" s="51"/>
      <c r="G95" s="51"/>
    </row>
    <row r="96" spans="1:7">
      <c r="D96" s="51"/>
    </row>
    <row r="268" spans="1:7">
      <c r="F268" s="15">
        <v>4061.91</v>
      </c>
      <c r="G268" s="15">
        <v>0</v>
      </c>
    </row>
    <row r="269" spans="1:7">
      <c r="A269" s="15">
        <v>111601149</v>
      </c>
      <c r="B269" s="15" t="s">
        <v>214</v>
      </c>
      <c r="C269" s="15">
        <v>4061.91</v>
      </c>
      <c r="D269" s="15">
        <v>0</v>
      </c>
      <c r="E269" s="15">
        <v>0</v>
      </c>
      <c r="F269" s="15">
        <v>4061.91</v>
      </c>
      <c r="G269" s="15">
        <v>0</v>
      </c>
    </row>
    <row r="270" spans="1:7">
      <c r="A270" s="15">
        <v>11160115</v>
      </c>
      <c r="B270" s="15" t="s">
        <v>215</v>
      </c>
      <c r="C270" s="15">
        <v>12185.73</v>
      </c>
      <c r="D270" s="15">
        <v>0</v>
      </c>
      <c r="E270" s="15">
        <v>0</v>
      </c>
      <c r="F270" s="15">
        <v>12185.73</v>
      </c>
      <c r="G270" s="15">
        <v>0</v>
      </c>
    </row>
    <row r="271" spans="1:7">
      <c r="A271" s="15">
        <v>111601150</v>
      </c>
      <c r="B271" s="15" t="s">
        <v>215</v>
      </c>
      <c r="C271" s="15">
        <v>4061.91</v>
      </c>
      <c r="D271" s="15">
        <v>0</v>
      </c>
      <c r="E271" s="15">
        <v>0</v>
      </c>
      <c r="F271" s="15">
        <v>4061.91</v>
      </c>
      <c r="G271" s="15">
        <v>0</v>
      </c>
    </row>
    <row r="272" spans="1:7">
      <c r="A272" s="15">
        <v>111601152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workbookViewId="0">
      <selection activeCell="K21" sqref="K21"/>
    </sheetView>
  </sheetViews>
  <sheetFormatPr baseColWidth="10" defaultRowHeight="11.25"/>
  <cols>
    <col min="1" max="1" width="65.83203125" style="15" customWidth="1"/>
    <col min="2" max="2" width="14.6640625" style="15" customWidth="1"/>
    <col min="3" max="3" width="14.83203125" style="15" customWidth="1"/>
    <col min="4" max="4" width="14" style="15" customWidth="1"/>
    <col min="5" max="5" width="13.1640625" style="15" customWidth="1"/>
    <col min="6" max="6" width="14.83203125" style="15" customWidth="1"/>
    <col min="7" max="7" width="16.5" style="15" customWidth="1"/>
    <col min="8" max="8" width="12" style="15"/>
    <col min="9" max="9" width="15" style="15" customWidth="1"/>
    <col min="10" max="16384" width="12" style="15"/>
  </cols>
  <sheetData>
    <row r="1" spans="1:9" ht="60.75" customHeight="1">
      <c r="A1" s="86" t="s">
        <v>208</v>
      </c>
      <c r="B1" s="90"/>
      <c r="C1" s="90"/>
      <c r="D1" s="90"/>
      <c r="E1" s="90"/>
      <c r="F1" s="90"/>
      <c r="G1" s="91"/>
    </row>
    <row r="2" spans="1:9" ht="12" customHeight="1">
      <c r="A2" s="25"/>
      <c r="B2" s="89" t="s">
        <v>0</v>
      </c>
      <c r="C2" s="89"/>
      <c r="D2" s="89"/>
      <c r="E2" s="89"/>
      <c r="F2" s="89"/>
      <c r="G2" s="16"/>
    </row>
    <row r="3" spans="1:9" ht="22.5">
      <c r="A3" s="26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86</v>
      </c>
      <c r="G3" s="17" t="s">
        <v>7</v>
      </c>
    </row>
    <row r="4" spans="1:9" ht="5.0999999999999996" customHeight="1">
      <c r="A4" s="19"/>
      <c r="B4" s="63"/>
      <c r="C4" s="20"/>
      <c r="D4" s="20"/>
      <c r="E4" s="68"/>
      <c r="F4" s="20"/>
      <c r="G4" s="67"/>
    </row>
    <row r="5" spans="1:9">
      <c r="A5" s="27" t="s">
        <v>92</v>
      </c>
      <c r="B5" s="70">
        <f>B6+B16+B25+B36</f>
        <v>183648966.07000002</v>
      </c>
      <c r="C5" s="44">
        <f t="shared" ref="C5:G5" si="0">C6+C16+C25+C36</f>
        <v>11855090.139999986</v>
      </c>
      <c r="D5" s="44">
        <f t="shared" si="0"/>
        <v>195504056.21000001</v>
      </c>
      <c r="E5" s="71">
        <f t="shared" si="0"/>
        <v>31297675.349999998</v>
      </c>
      <c r="F5" s="44">
        <f t="shared" si="0"/>
        <v>29924815.169999994</v>
      </c>
      <c r="G5" s="72">
        <f t="shared" si="0"/>
        <v>164206380.85999998</v>
      </c>
      <c r="I5" s="56"/>
    </row>
    <row r="6" spans="1:9">
      <c r="A6" s="8" t="s">
        <v>93</v>
      </c>
      <c r="B6" s="70">
        <f>SUM(B7:B14)</f>
        <v>96722189.460000008</v>
      </c>
      <c r="C6" s="45">
        <f>D6-B6</f>
        <v>-3003720.0100000054</v>
      </c>
      <c r="D6" s="44">
        <f t="shared" ref="D6:G6" si="1">SUM(D7:D14)</f>
        <v>93718469.450000003</v>
      </c>
      <c r="E6" s="71">
        <f t="shared" si="1"/>
        <v>19568813.399999999</v>
      </c>
      <c r="F6" s="44">
        <f t="shared" si="1"/>
        <v>18464128.149999999</v>
      </c>
      <c r="G6" s="72">
        <f t="shared" si="1"/>
        <v>74149656.049999997</v>
      </c>
    </row>
    <row r="7" spans="1:9">
      <c r="A7" s="11" t="s">
        <v>94</v>
      </c>
      <c r="B7" s="73">
        <v>10918799</v>
      </c>
      <c r="C7" s="45">
        <f t="shared" ref="C7:C14" si="2">D7-B7</f>
        <v>50004</v>
      </c>
      <c r="D7" s="74">
        <v>10968803</v>
      </c>
      <c r="E7" s="73">
        <v>2315570.92</v>
      </c>
      <c r="F7" s="74">
        <v>2179402.4700000002</v>
      </c>
      <c r="G7" s="75">
        <f>D7-E7</f>
        <v>8653232.0800000001</v>
      </c>
    </row>
    <row r="8" spans="1:9">
      <c r="A8" s="11" t="s">
        <v>95</v>
      </c>
      <c r="B8" s="73">
        <v>1624228.55</v>
      </c>
      <c r="C8" s="45">
        <f t="shared" si="2"/>
        <v>88025.999999999767</v>
      </c>
      <c r="D8" s="74">
        <v>1712254.5499999998</v>
      </c>
      <c r="E8" s="73">
        <v>348837.37</v>
      </c>
      <c r="F8" s="74">
        <v>348687.37</v>
      </c>
      <c r="G8" s="75">
        <f t="shared" ref="G8:G71" si="3">D8-E8</f>
        <v>1363417.1799999997</v>
      </c>
    </row>
    <row r="9" spans="1:9">
      <c r="A9" s="11" t="s">
        <v>96</v>
      </c>
      <c r="B9" s="73">
        <v>28415104.199999999</v>
      </c>
      <c r="C9" s="45">
        <f t="shared" si="2"/>
        <v>-272834.39999999851</v>
      </c>
      <c r="D9" s="74">
        <v>28142269.800000001</v>
      </c>
      <c r="E9" s="73">
        <v>5842555.1999999993</v>
      </c>
      <c r="F9" s="74">
        <v>5643870.0700000003</v>
      </c>
      <c r="G9" s="75">
        <f t="shared" si="3"/>
        <v>22299714.600000001</v>
      </c>
    </row>
    <row r="10" spans="1:9">
      <c r="A10" s="11" t="s">
        <v>97</v>
      </c>
      <c r="B10" s="76"/>
      <c r="C10" s="45">
        <f t="shared" si="2"/>
        <v>0</v>
      </c>
      <c r="D10" s="45"/>
      <c r="E10" s="77"/>
      <c r="F10" s="45"/>
      <c r="G10" s="75">
        <f t="shared" si="3"/>
        <v>0</v>
      </c>
    </row>
    <row r="11" spans="1:9">
      <c r="A11" s="11" t="s">
        <v>98</v>
      </c>
      <c r="B11" s="73">
        <v>39284978.710000001</v>
      </c>
      <c r="C11" s="45">
        <f t="shared" si="2"/>
        <v>-4205262.6099999994</v>
      </c>
      <c r="D11" s="74">
        <v>35079716.100000001</v>
      </c>
      <c r="E11" s="73">
        <v>6564689.9400000004</v>
      </c>
      <c r="F11" s="74">
        <v>6345105.1599999992</v>
      </c>
      <c r="G11" s="75">
        <f t="shared" si="3"/>
        <v>28515026.16</v>
      </c>
    </row>
    <row r="12" spans="1:9">
      <c r="A12" s="11" t="s">
        <v>99</v>
      </c>
      <c r="B12" s="76"/>
      <c r="C12" s="45">
        <f t="shared" si="2"/>
        <v>0</v>
      </c>
      <c r="D12" s="45"/>
      <c r="E12" s="77"/>
      <c r="F12" s="45"/>
      <c r="G12" s="75">
        <f t="shared" si="3"/>
        <v>0</v>
      </c>
    </row>
    <row r="13" spans="1:9">
      <c r="A13" s="11" t="s">
        <v>100</v>
      </c>
      <c r="B13" s="73">
        <v>1557846</v>
      </c>
      <c r="C13" s="45">
        <f t="shared" si="2"/>
        <v>-11653.000000000233</v>
      </c>
      <c r="D13" s="74">
        <v>1546192.9999999998</v>
      </c>
      <c r="E13" s="73">
        <v>467202.37</v>
      </c>
      <c r="F13" s="74">
        <v>352195.62</v>
      </c>
      <c r="G13" s="75">
        <f t="shared" si="3"/>
        <v>1078990.6299999999</v>
      </c>
    </row>
    <row r="14" spans="1:9">
      <c r="A14" s="11" t="s">
        <v>101</v>
      </c>
      <c r="B14" s="73">
        <v>14921233</v>
      </c>
      <c r="C14" s="45">
        <f t="shared" si="2"/>
        <v>1348000</v>
      </c>
      <c r="D14" s="74">
        <v>16269233</v>
      </c>
      <c r="E14" s="73">
        <v>4029957.6</v>
      </c>
      <c r="F14" s="74">
        <v>3594867.46</v>
      </c>
      <c r="G14" s="75">
        <f t="shared" si="3"/>
        <v>12239275.4</v>
      </c>
    </row>
    <row r="15" spans="1:9" ht="5.0999999999999996" customHeight="1">
      <c r="A15" s="8"/>
      <c r="B15" s="70"/>
      <c r="C15" s="44"/>
      <c r="D15" s="44"/>
      <c r="E15" s="71"/>
      <c r="F15" s="44"/>
      <c r="G15" s="75">
        <f t="shared" si="3"/>
        <v>0</v>
      </c>
    </row>
    <row r="16" spans="1:9">
      <c r="A16" s="8" t="s">
        <v>102</v>
      </c>
      <c r="B16" s="70">
        <f>SUM(B17:B23)</f>
        <v>80971214.510000005</v>
      </c>
      <c r="C16" s="44">
        <f t="shared" ref="C16:F16" si="4">SUM(C17:C23)</f>
        <v>10574155.649999991</v>
      </c>
      <c r="D16" s="44">
        <f t="shared" si="4"/>
        <v>91545370.159999996</v>
      </c>
      <c r="E16" s="71">
        <f t="shared" si="4"/>
        <v>10666172.57</v>
      </c>
      <c r="F16" s="44">
        <f t="shared" si="4"/>
        <v>10399554.439999999</v>
      </c>
      <c r="G16" s="72">
        <f t="shared" si="3"/>
        <v>80879197.590000004</v>
      </c>
    </row>
    <row r="17" spans="1:7">
      <c r="A17" s="11" t="s">
        <v>103</v>
      </c>
      <c r="B17" s="73">
        <v>8177145</v>
      </c>
      <c r="C17" s="45">
        <f t="shared" ref="C17:C22" si="5">D17-B17</f>
        <v>263577</v>
      </c>
      <c r="D17" s="74">
        <v>8440722</v>
      </c>
      <c r="E17" s="73">
        <v>1797680.61</v>
      </c>
      <c r="F17" s="74">
        <v>1784887.3</v>
      </c>
      <c r="G17" s="75">
        <f t="shared" si="3"/>
        <v>6643041.3899999997</v>
      </c>
    </row>
    <row r="18" spans="1:7">
      <c r="A18" s="11" t="s">
        <v>104</v>
      </c>
      <c r="B18" s="73">
        <v>56298516.350000001</v>
      </c>
      <c r="C18" s="45">
        <f t="shared" si="5"/>
        <v>10011281.649999991</v>
      </c>
      <c r="D18" s="74">
        <v>66309797.999999993</v>
      </c>
      <c r="E18" s="73">
        <v>6433939.25</v>
      </c>
      <c r="F18" s="74">
        <v>6306546.3500000006</v>
      </c>
      <c r="G18" s="75">
        <f t="shared" si="3"/>
        <v>59875858.749999993</v>
      </c>
    </row>
    <row r="19" spans="1:7">
      <c r="A19" s="11" t="s">
        <v>105</v>
      </c>
      <c r="B19" s="73">
        <v>391653</v>
      </c>
      <c r="C19" s="45">
        <f t="shared" si="5"/>
        <v>24569.809999999998</v>
      </c>
      <c r="D19" s="74">
        <v>416222.81</v>
      </c>
      <c r="E19" s="73">
        <v>125712.51</v>
      </c>
      <c r="F19" s="74">
        <v>105712.51</v>
      </c>
      <c r="G19" s="75">
        <f t="shared" si="3"/>
        <v>290510.3</v>
      </c>
    </row>
    <row r="20" spans="1:7">
      <c r="A20" s="11" t="s">
        <v>106</v>
      </c>
      <c r="B20" s="73">
        <v>8289029.1600000001</v>
      </c>
      <c r="C20" s="45">
        <f t="shared" si="5"/>
        <v>183297</v>
      </c>
      <c r="D20" s="74">
        <v>8472326.1600000001</v>
      </c>
      <c r="E20" s="73">
        <v>1210612.6099999999</v>
      </c>
      <c r="F20" s="74">
        <v>1195132.0900000001</v>
      </c>
      <c r="G20" s="75">
        <f t="shared" si="3"/>
        <v>7261713.5500000007</v>
      </c>
    </row>
    <row r="21" spans="1:7">
      <c r="A21" s="11" t="s">
        <v>107</v>
      </c>
      <c r="B21" s="73">
        <v>3528398</v>
      </c>
      <c r="C21" s="45">
        <f t="shared" si="5"/>
        <v>0</v>
      </c>
      <c r="D21" s="74">
        <v>3528398</v>
      </c>
      <c r="E21" s="73">
        <v>300920.59999999998</v>
      </c>
      <c r="F21" s="74">
        <v>300009.53999999998</v>
      </c>
      <c r="G21" s="75">
        <f t="shared" si="3"/>
        <v>3227477.4</v>
      </c>
    </row>
    <row r="22" spans="1:7">
      <c r="A22" s="11" t="s">
        <v>108</v>
      </c>
      <c r="B22" s="73">
        <v>4286473</v>
      </c>
      <c r="C22" s="45">
        <f t="shared" si="5"/>
        <v>91430.189999999478</v>
      </c>
      <c r="D22" s="74">
        <v>4377903.1899999995</v>
      </c>
      <c r="E22" s="73">
        <v>797306.99</v>
      </c>
      <c r="F22" s="74">
        <v>707266.65</v>
      </c>
      <c r="G22" s="75">
        <f t="shared" si="3"/>
        <v>3580596.1999999993</v>
      </c>
    </row>
    <row r="23" spans="1:7">
      <c r="A23" s="11" t="s">
        <v>109</v>
      </c>
      <c r="B23" s="76"/>
      <c r="C23" s="45"/>
      <c r="D23" s="45"/>
      <c r="E23" s="77"/>
      <c r="F23" s="45"/>
      <c r="G23" s="75">
        <f t="shared" si="3"/>
        <v>0</v>
      </c>
    </row>
    <row r="24" spans="1:7" ht="5.0999999999999996" customHeight="1">
      <c r="A24" s="8"/>
      <c r="B24" s="70"/>
      <c r="C24" s="44"/>
      <c r="D24" s="44"/>
      <c r="E24" s="71"/>
      <c r="F24" s="44"/>
      <c r="G24" s="75">
        <f t="shared" si="3"/>
        <v>0</v>
      </c>
    </row>
    <row r="25" spans="1:7">
      <c r="A25" s="8" t="s">
        <v>110</v>
      </c>
      <c r="B25" s="70">
        <f>SUM(B26:B34)</f>
        <v>5955562.0999999996</v>
      </c>
      <c r="C25" s="44">
        <f t="shared" ref="C25:F25" si="6">SUM(C26:C34)</f>
        <v>4284654.5</v>
      </c>
      <c r="D25" s="44">
        <f t="shared" si="6"/>
        <v>10240216.6</v>
      </c>
      <c r="E25" s="71">
        <f t="shared" si="6"/>
        <v>1062689.3800000001</v>
      </c>
      <c r="F25" s="44">
        <f t="shared" si="6"/>
        <v>1061132.58</v>
      </c>
      <c r="G25" s="72">
        <f t="shared" si="3"/>
        <v>9177527.2199999988</v>
      </c>
    </row>
    <row r="26" spans="1:7">
      <c r="A26" s="11" t="s">
        <v>111</v>
      </c>
      <c r="B26" s="73">
        <v>4674138</v>
      </c>
      <c r="C26" s="45">
        <f t="shared" ref="C26:C27" si="7">D26-B26</f>
        <v>5985.5999999996275</v>
      </c>
      <c r="D26" s="74">
        <v>4680123.5999999996</v>
      </c>
      <c r="E26" s="73">
        <v>965387.17</v>
      </c>
      <c r="F26" s="74">
        <v>964830.37000000011</v>
      </c>
      <c r="G26" s="75">
        <f t="shared" si="3"/>
        <v>3714736.4299999997</v>
      </c>
    </row>
    <row r="27" spans="1:7">
      <c r="A27" s="11" t="s">
        <v>112</v>
      </c>
      <c r="B27" s="73">
        <v>819791.10000000009</v>
      </c>
      <c r="C27" s="45">
        <f t="shared" si="7"/>
        <v>4128668.9</v>
      </c>
      <c r="D27" s="74">
        <v>4948460</v>
      </c>
      <c r="E27" s="73">
        <v>0</v>
      </c>
      <c r="F27" s="74">
        <v>0</v>
      </c>
      <c r="G27" s="75">
        <f t="shared" si="3"/>
        <v>4948460</v>
      </c>
    </row>
    <row r="28" spans="1:7">
      <c r="A28" s="11" t="s">
        <v>113</v>
      </c>
      <c r="B28" s="76"/>
      <c r="C28" s="45"/>
      <c r="D28" s="45"/>
      <c r="E28" s="77"/>
      <c r="F28" s="45"/>
      <c r="G28" s="75">
        <f t="shared" si="3"/>
        <v>0</v>
      </c>
    </row>
    <row r="29" spans="1:7">
      <c r="A29" s="11" t="s">
        <v>114</v>
      </c>
      <c r="B29" s="76"/>
      <c r="C29" s="45"/>
      <c r="D29" s="45"/>
      <c r="E29" s="77"/>
      <c r="F29" s="45"/>
      <c r="G29" s="75">
        <f t="shared" si="3"/>
        <v>0</v>
      </c>
    </row>
    <row r="30" spans="1:7">
      <c r="A30" s="11" t="s">
        <v>115</v>
      </c>
      <c r="B30" s="76"/>
      <c r="C30" s="45"/>
      <c r="D30" s="45"/>
      <c r="E30" s="77"/>
      <c r="F30" s="45"/>
      <c r="G30" s="75">
        <f t="shared" si="3"/>
        <v>0</v>
      </c>
    </row>
    <row r="31" spans="1:7">
      <c r="A31" s="11" t="s">
        <v>116</v>
      </c>
      <c r="B31" s="76"/>
      <c r="C31" s="45"/>
      <c r="D31" s="45"/>
      <c r="E31" s="77"/>
      <c r="F31" s="45"/>
      <c r="G31" s="75">
        <f t="shared" si="3"/>
        <v>0</v>
      </c>
    </row>
    <row r="32" spans="1:7">
      <c r="A32" s="11" t="s">
        <v>117</v>
      </c>
      <c r="B32" s="73">
        <v>461633</v>
      </c>
      <c r="C32" s="45">
        <f t="shared" ref="C32" si="8">D32-B32</f>
        <v>150000</v>
      </c>
      <c r="D32" s="74">
        <v>611633</v>
      </c>
      <c r="E32" s="73">
        <v>97302.21</v>
      </c>
      <c r="F32" s="74">
        <v>96302.21</v>
      </c>
      <c r="G32" s="75">
        <f t="shared" si="3"/>
        <v>514330.79</v>
      </c>
    </row>
    <row r="33" spans="1:9">
      <c r="A33" s="11" t="s">
        <v>118</v>
      </c>
      <c r="B33" s="76"/>
      <c r="C33" s="45"/>
      <c r="D33" s="45"/>
      <c r="E33" s="77"/>
      <c r="F33" s="45"/>
      <c r="G33" s="75">
        <f t="shared" si="3"/>
        <v>0</v>
      </c>
    </row>
    <row r="34" spans="1:9">
      <c r="A34" s="11" t="s">
        <v>119</v>
      </c>
      <c r="B34" s="76"/>
      <c r="C34" s="45"/>
      <c r="D34" s="45"/>
      <c r="E34" s="77"/>
      <c r="F34" s="45"/>
      <c r="G34" s="75">
        <f t="shared" si="3"/>
        <v>0</v>
      </c>
    </row>
    <row r="35" spans="1:9" ht="5.0999999999999996" customHeight="1">
      <c r="A35" s="8"/>
      <c r="B35" s="70"/>
      <c r="C35" s="44"/>
      <c r="D35" s="44"/>
      <c r="E35" s="71"/>
      <c r="F35" s="44"/>
      <c r="G35" s="75">
        <f t="shared" si="3"/>
        <v>0</v>
      </c>
    </row>
    <row r="36" spans="1:9">
      <c r="A36" s="27" t="s">
        <v>120</v>
      </c>
      <c r="B36" s="70">
        <f>SUM(B37:B40)</f>
        <v>0</v>
      </c>
      <c r="C36" s="44">
        <f t="shared" ref="C36:F36" si="9">SUM(C37:C40)</f>
        <v>0</v>
      </c>
      <c r="D36" s="44">
        <f t="shared" si="9"/>
        <v>0</v>
      </c>
      <c r="E36" s="71">
        <f t="shared" si="9"/>
        <v>0</v>
      </c>
      <c r="F36" s="44">
        <f t="shared" si="9"/>
        <v>0</v>
      </c>
      <c r="G36" s="72">
        <f t="shared" si="3"/>
        <v>0</v>
      </c>
    </row>
    <row r="37" spans="1:9">
      <c r="A37" s="11" t="s">
        <v>121</v>
      </c>
      <c r="B37" s="76"/>
      <c r="C37" s="45"/>
      <c r="D37" s="45"/>
      <c r="E37" s="77"/>
      <c r="F37" s="45"/>
      <c r="G37" s="75">
        <f t="shared" si="3"/>
        <v>0</v>
      </c>
    </row>
    <row r="38" spans="1:9" ht="22.5">
      <c r="A38" s="28" t="s">
        <v>122</v>
      </c>
      <c r="B38" s="76"/>
      <c r="C38" s="45"/>
      <c r="D38" s="45"/>
      <c r="E38" s="77"/>
      <c r="F38" s="45"/>
      <c r="G38" s="75">
        <f t="shared" si="3"/>
        <v>0</v>
      </c>
    </row>
    <row r="39" spans="1:9">
      <c r="A39" s="11" t="s">
        <v>123</v>
      </c>
      <c r="B39" s="76"/>
      <c r="C39" s="45"/>
      <c r="D39" s="45"/>
      <c r="E39" s="77"/>
      <c r="F39" s="45"/>
      <c r="G39" s="75">
        <f t="shared" si="3"/>
        <v>0</v>
      </c>
    </row>
    <row r="40" spans="1:9">
      <c r="A40" s="11" t="s">
        <v>124</v>
      </c>
      <c r="B40" s="76"/>
      <c r="C40" s="45"/>
      <c r="D40" s="45"/>
      <c r="E40" s="77"/>
      <c r="F40" s="45"/>
      <c r="G40" s="75">
        <f t="shared" si="3"/>
        <v>0</v>
      </c>
    </row>
    <row r="41" spans="1:9" ht="5.0999999999999996" customHeight="1">
      <c r="A41" s="8"/>
      <c r="B41" s="70"/>
      <c r="C41" s="44"/>
      <c r="D41" s="44"/>
      <c r="E41" s="71"/>
      <c r="F41" s="44"/>
      <c r="G41" s="75">
        <f t="shared" si="3"/>
        <v>0</v>
      </c>
    </row>
    <row r="42" spans="1:9">
      <c r="A42" s="8" t="s">
        <v>125</v>
      </c>
      <c r="B42" s="70">
        <f>B43+B53+B62+B73</f>
        <v>438604834.12000006</v>
      </c>
      <c r="C42" s="44">
        <f t="shared" ref="C42:F42" si="10">C43+C53+C62+C73</f>
        <v>-21412430.34999999</v>
      </c>
      <c r="D42" s="44">
        <f t="shared" si="10"/>
        <v>417192403.76999998</v>
      </c>
      <c r="E42" s="71">
        <f t="shared" si="10"/>
        <v>38174192.920000002</v>
      </c>
      <c r="F42" s="44">
        <f t="shared" si="10"/>
        <v>35711875.020000003</v>
      </c>
      <c r="G42" s="72">
        <f t="shared" si="3"/>
        <v>379018210.84999996</v>
      </c>
      <c r="I42" s="52"/>
    </row>
    <row r="43" spans="1:9">
      <c r="A43" s="8" t="s">
        <v>93</v>
      </c>
      <c r="B43" s="70">
        <f>SUM(B44:B51)</f>
        <v>82400012.530000001</v>
      </c>
      <c r="C43" s="44">
        <f t="shared" ref="C43:F43" si="11">SUM(C44:C51)</f>
        <v>-1567036.9899999928</v>
      </c>
      <c r="D43" s="44">
        <f t="shared" si="11"/>
        <v>80832975.540000007</v>
      </c>
      <c r="E43" s="71">
        <f t="shared" si="11"/>
        <v>15023324.870000001</v>
      </c>
      <c r="F43" s="44">
        <f t="shared" si="11"/>
        <v>14374720.84</v>
      </c>
      <c r="G43" s="72">
        <f t="shared" si="3"/>
        <v>65809650.670000002</v>
      </c>
    </row>
    <row r="44" spans="1:9">
      <c r="A44" s="11" t="s">
        <v>94</v>
      </c>
      <c r="B44" s="76"/>
      <c r="C44" s="45"/>
      <c r="D44" s="45"/>
      <c r="E44" s="77"/>
      <c r="F44" s="45"/>
      <c r="G44" s="75">
        <f t="shared" si="3"/>
        <v>0</v>
      </c>
    </row>
    <row r="45" spans="1:9">
      <c r="A45" s="11" t="s">
        <v>95</v>
      </c>
      <c r="B45" s="76"/>
      <c r="C45" s="45"/>
      <c r="D45" s="45"/>
      <c r="E45" s="77"/>
      <c r="F45" s="45"/>
      <c r="G45" s="75">
        <f t="shared" si="3"/>
        <v>0</v>
      </c>
    </row>
    <row r="46" spans="1:9">
      <c r="A46" s="11" t="s">
        <v>96</v>
      </c>
      <c r="B46" s="78">
        <v>13665531.48</v>
      </c>
      <c r="C46" s="45">
        <f t="shared" ref="C46" si="12">D46-B46</f>
        <v>2497392.66</v>
      </c>
      <c r="D46" s="43">
        <v>16162924.140000001</v>
      </c>
      <c r="E46" s="79">
        <v>3294829.9099999997</v>
      </c>
      <c r="F46" s="43">
        <v>2935475.6</v>
      </c>
      <c r="G46" s="75">
        <f t="shared" si="3"/>
        <v>12868094.23</v>
      </c>
    </row>
    <row r="47" spans="1:9">
      <c r="A47" s="11" t="s">
        <v>97</v>
      </c>
      <c r="B47" s="76"/>
      <c r="C47" s="45"/>
      <c r="D47" s="45"/>
      <c r="E47" s="77"/>
      <c r="F47" s="45"/>
      <c r="G47" s="75">
        <f t="shared" si="3"/>
        <v>0</v>
      </c>
    </row>
    <row r="48" spans="1:9">
      <c r="A48" s="11" t="s">
        <v>98</v>
      </c>
      <c r="B48" s="78">
        <v>10184072.68</v>
      </c>
      <c r="C48" s="45">
        <f t="shared" ref="C48" si="13">D48-B48</f>
        <v>4186570.3499999996</v>
      </c>
      <c r="D48" s="43">
        <v>14370643.029999999</v>
      </c>
      <c r="E48" s="79">
        <v>2745423.0999999996</v>
      </c>
      <c r="F48" s="43">
        <v>2745423.0999999996</v>
      </c>
      <c r="G48" s="75">
        <f t="shared" si="3"/>
        <v>11625219.93</v>
      </c>
    </row>
    <row r="49" spans="1:7">
      <c r="A49" s="11" t="s">
        <v>99</v>
      </c>
      <c r="B49" s="76"/>
      <c r="C49" s="45"/>
      <c r="D49" s="45"/>
      <c r="E49" s="77"/>
      <c r="F49" s="45"/>
      <c r="G49" s="75">
        <f t="shared" si="3"/>
        <v>0</v>
      </c>
    </row>
    <row r="50" spans="1:7">
      <c r="A50" s="11" t="s">
        <v>100</v>
      </c>
      <c r="B50" s="76">
        <v>58550408.369999997</v>
      </c>
      <c r="C50" s="45">
        <f t="shared" ref="C50" si="14">D50-B50</f>
        <v>-8250999.9999999925</v>
      </c>
      <c r="D50" s="45">
        <v>50299408.370000005</v>
      </c>
      <c r="E50" s="77">
        <v>8983071.8600000013</v>
      </c>
      <c r="F50" s="45">
        <v>8693822.1400000006</v>
      </c>
      <c r="G50" s="75">
        <f t="shared" si="3"/>
        <v>41316336.510000005</v>
      </c>
    </row>
    <row r="51" spans="1:7">
      <c r="A51" s="11" t="s">
        <v>101</v>
      </c>
      <c r="B51" s="76"/>
      <c r="C51" s="45"/>
      <c r="D51" s="45"/>
      <c r="E51" s="77"/>
      <c r="F51" s="45"/>
      <c r="G51" s="75">
        <f t="shared" si="3"/>
        <v>0</v>
      </c>
    </row>
    <row r="52" spans="1:7" ht="5.0999999999999996" customHeight="1">
      <c r="A52" s="8"/>
      <c r="B52" s="70"/>
      <c r="C52" s="44"/>
      <c r="D52" s="44"/>
      <c r="E52" s="71"/>
      <c r="F52" s="44"/>
      <c r="G52" s="75">
        <f t="shared" si="3"/>
        <v>0</v>
      </c>
    </row>
    <row r="53" spans="1:7">
      <c r="A53" s="8" t="s">
        <v>102</v>
      </c>
      <c r="B53" s="70">
        <f>SUM(B54:B60)</f>
        <v>338025167.94</v>
      </c>
      <c r="C53" s="44">
        <f t="shared" ref="C53:F53" si="15">SUM(C54:C60)</f>
        <v>-20016583.459999993</v>
      </c>
      <c r="D53" s="44">
        <f t="shared" si="15"/>
        <v>318008584.47999996</v>
      </c>
      <c r="E53" s="71">
        <f t="shared" si="15"/>
        <v>21606654.510000002</v>
      </c>
      <c r="F53" s="44">
        <f t="shared" si="15"/>
        <v>19792940.640000001</v>
      </c>
      <c r="G53" s="72">
        <f t="shared" si="3"/>
        <v>296401929.96999997</v>
      </c>
    </row>
    <row r="54" spans="1:7">
      <c r="A54" s="11" t="s">
        <v>103</v>
      </c>
      <c r="B54" s="76">
        <v>122133596.05</v>
      </c>
      <c r="C54" s="45">
        <f t="shared" ref="C54:C60" si="16">D54-B54</f>
        <v>-38621914.390000001</v>
      </c>
      <c r="D54" s="45">
        <f>83218321.66+293360</f>
        <v>83511681.659999996</v>
      </c>
      <c r="E54" s="77">
        <v>7180014.6899999995</v>
      </c>
      <c r="F54" s="45">
        <v>5688619.2399999993</v>
      </c>
      <c r="G54" s="75">
        <f t="shared" si="3"/>
        <v>76331666.969999999</v>
      </c>
    </row>
    <row r="55" spans="1:7">
      <c r="A55" s="11" t="s">
        <v>104</v>
      </c>
      <c r="B55" s="76">
        <v>206143738.35999998</v>
      </c>
      <c r="C55" s="45">
        <f t="shared" si="16"/>
        <v>23721196.270000011</v>
      </c>
      <c r="D55" s="45">
        <f>229271161.12+306640+287133.51</f>
        <v>229864934.63</v>
      </c>
      <c r="E55" s="77">
        <v>14111434.02</v>
      </c>
      <c r="F55" s="45">
        <v>13809681.6</v>
      </c>
      <c r="G55" s="75">
        <f t="shared" si="3"/>
        <v>215753500.60999998</v>
      </c>
    </row>
    <row r="56" spans="1:7">
      <c r="A56" s="11" t="s">
        <v>105</v>
      </c>
      <c r="B56" s="78">
        <v>100000</v>
      </c>
      <c r="C56" s="45">
        <f t="shared" si="16"/>
        <v>0</v>
      </c>
      <c r="D56" s="43">
        <v>100000</v>
      </c>
      <c r="E56" s="79">
        <v>20566</v>
      </c>
      <c r="F56" s="46">
        <v>0</v>
      </c>
      <c r="G56" s="75">
        <f t="shared" si="3"/>
        <v>79434</v>
      </c>
    </row>
    <row r="57" spans="1:7">
      <c r="A57" s="11" t="s">
        <v>106</v>
      </c>
      <c r="B57" s="76">
        <v>8556545.6700000018</v>
      </c>
      <c r="C57" s="45">
        <f t="shared" si="16"/>
        <v>-4670221.410000002</v>
      </c>
      <c r="D57" s="45">
        <v>3886324.26</v>
      </c>
      <c r="E57" s="77">
        <v>294639.8</v>
      </c>
      <c r="F57" s="45">
        <v>294639.8</v>
      </c>
      <c r="G57" s="75">
        <f t="shared" si="3"/>
        <v>3591684.46</v>
      </c>
    </row>
    <row r="58" spans="1:7">
      <c r="A58" s="11" t="s">
        <v>107</v>
      </c>
      <c r="B58" s="76"/>
      <c r="C58" s="45">
        <f t="shared" si="16"/>
        <v>0</v>
      </c>
      <c r="D58" s="45"/>
      <c r="E58" s="77"/>
      <c r="F58" s="45"/>
      <c r="G58" s="75">
        <f t="shared" si="3"/>
        <v>0</v>
      </c>
    </row>
    <row r="59" spans="1:7">
      <c r="A59" s="11" t="s">
        <v>108</v>
      </c>
      <c r="B59" s="76">
        <v>891287.86</v>
      </c>
      <c r="C59" s="45">
        <f t="shared" si="16"/>
        <v>-445643.93</v>
      </c>
      <c r="D59" s="45">
        <v>445643.93</v>
      </c>
      <c r="E59" s="77">
        <v>0</v>
      </c>
      <c r="F59" s="45">
        <v>0</v>
      </c>
      <c r="G59" s="75">
        <f t="shared" si="3"/>
        <v>445643.93</v>
      </c>
    </row>
    <row r="60" spans="1:7">
      <c r="A60" s="11" t="s">
        <v>109</v>
      </c>
      <c r="B60" s="76">
        <v>200000</v>
      </c>
      <c r="C60" s="45">
        <f t="shared" si="16"/>
        <v>0</v>
      </c>
      <c r="D60" s="45">
        <v>200000</v>
      </c>
      <c r="E60" s="77">
        <v>0</v>
      </c>
      <c r="F60" s="45">
        <v>0</v>
      </c>
      <c r="G60" s="75">
        <f t="shared" si="3"/>
        <v>200000</v>
      </c>
    </row>
    <row r="61" spans="1:7" ht="5.0999999999999996" customHeight="1">
      <c r="A61" s="8"/>
      <c r="B61" s="70"/>
      <c r="C61" s="44"/>
      <c r="D61" s="44"/>
      <c r="E61" s="71"/>
      <c r="F61" s="44"/>
      <c r="G61" s="75">
        <f t="shared" si="3"/>
        <v>0</v>
      </c>
    </row>
    <row r="62" spans="1:7">
      <c r="A62" s="8" t="s">
        <v>110</v>
      </c>
      <c r="B62" s="70">
        <f>SUM(B63:B71)</f>
        <v>8129468.0999999996</v>
      </c>
      <c r="C62" s="44">
        <f t="shared" ref="C62:F62" si="17">SUM(C63:C71)</f>
        <v>294581.90000000037</v>
      </c>
      <c r="D62" s="44">
        <f t="shared" si="17"/>
        <v>8424050</v>
      </c>
      <c r="E62" s="71">
        <f t="shared" si="17"/>
        <v>0</v>
      </c>
      <c r="F62" s="44">
        <f t="shared" si="17"/>
        <v>0</v>
      </c>
      <c r="G62" s="75">
        <f t="shared" si="3"/>
        <v>8424050</v>
      </c>
    </row>
    <row r="63" spans="1:7">
      <c r="A63" s="11" t="s">
        <v>111</v>
      </c>
      <c r="B63" s="80"/>
      <c r="C63" s="81"/>
      <c r="D63" s="81"/>
      <c r="E63" s="80"/>
      <c r="F63" s="81"/>
      <c r="G63" s="75">
        <f t="shared" si="3"/>
        <v>0</v>
      </c>
    </row>
    <row r="64" spans="1:7">
      <c r="A64" s="11" t="s">
        <v>112</v>
      </c>
      <c r="B64" s="76">
        <v>1511468.1</v>
      </c>
      <c r="C64" s="45">
        <f>D64-B64</f>
        <v>6762581.9000000004</v>
      </c>
      <c r="D64" s="45">
        <v>8274050</v>
      </c>
      <c r="E64" s="77">
        <v>0</v>
      </c>
      <c r="F64" s="45">
        <v>0</v>
      </c>
      <c r="G64" s="75">
        <f t="shared" si="3"/>
        <v>8274050</v>
      </c>
    </row>
    <row r="65" spans="1:7">
      <c r="A65" s="11" t="s">
        <v>113</v>
      </c>
      <c r="B65" s="76"/>
      <c r="C65" s="45"/>
      <c r="D65" s="45"/>
      <c r="E65" s="77"/>
      <c r="F65" s="45"/>
      <c r="G65" s="75">
        <f t="shared" si="3"/>
        <v>0</v>
      </c>
    </row>
    <row r="66" spans="1:7">
      <c r="A66" s="11" t="s">
        <v>114</v>
      </c>
      <c r="B66" s="76"/>
      <c r="C66" s="45"/>
      <c r="D66" s="45"/>
      <c r="E66" s="77"/>
      <c r="F66" s="45"/>
      <c r="G66" s="75">
        <f t="shared" si="3"/>
        <v>0</v>
      </c>
    </row>
    <row r="67" spans="1:7">
      <c r="A67" s="11" t="s">
        <v>115</v>
      </c>
      <c r="B67" s="76">
        <v>6618000</v>
      </c>
      <c r="C67" s="45">
        <f>D67-B67</f>
        <v>-6618000</v>
      </c>
      <c r="D67" s="45">
        <v>0</v>
      </c>
      <c r="E67" s="77">
        <v>0</v>
      </c>
      <c r="F67" s="45">
        <v>0</v>
      </c>
      <c r="G67" s="75">
        <f t="shared" si="3"/>
        <v>0</v>
      </c>
    </row>
    <row r="68" spans="1:7">
      <c r="A68" s="11" t="s">
        <v>116</v>
      </c>
      <c r="B68" s="76"/>
      <c r="C68" s="45"/>
      <c r="D68" s="45"/>
      <c r="E68" s="77"/>
      <c r="F68" s="45"/>
      <c r="G68" s="75">
        <f t="shared" si="3"/>
        <v>0</v>
      </c>
    </row>
    <row r="69" spans="1:7">
      <c r="A69" s="11" t="s">
        <v>117</v>
      </c>
      <c r="B69" s="73">
        <v>0</v>
      </c>
      <c r="C69" s="45">
        <f>D69-B69</f>
        <v>150000</v>
      </c>
      <c r="D69" s="74">
        <v>150000</v>
      </c>
      <c r="E69" s="73">
        <v>0</v>
      </c>
      <c r="F69" s="74">
        <v>0</v>
      </c>
      <c r="G69" s="75">
        <f t="shared" si="3"/>
        <v>150000</v>
      </c>
    </row>
    <row r="70" spans="1:7">
      <c r="A70" s="11" t="s">
        <v>118</v>
      </c>
      <c r="B70" s="76"/>
      <c r="C70" s="45"/>
      <c r="D70" s="45"/>
      <c r="E70" s="77"/>
      <c r="F70" s="45"/>
      <c r="G70" s="75">
        <f t="shared" si="3"/>
        <v>0</v>
      </c>
    </row>
    <row r="71" spans="1:7">
      <c r="A71" s="11" t="s">
        <v>119</v>
      </c>
      <c r="B71" s="76"/>
      <c r="C71" s="45"/>
      <c r="D71" s="45"/>
      <c r="E71" s="77"/>
      <c r="F71" s="45"/>
      <c r="G71" s="75">
        <f t="shared" si="3"/>
        <v>0</v>
      </c>
    </row>
    <row r="72" spans="1:7" ht="5.0999999999999996" customHeight="1">
      <c r="A72" s="8"/>
      <c r="B72" s="70"/>
      <c r="C72" s="44"/>
      <c r="D72" s="44"/>
      <c r="E72" s="71"/>
      <c r="F72" s="44"/>
      <c r="G72" s="75">
        <f t="shared" ref="G72:G79" si="18">D72-E72</f>
        <v>0</v>
      </c>
    </row>
    <row r="73" spans="1:7">
      <c r="A73" s="27" t="s">
        <v>120</v>
      </c>
      <c r="B73" s="70">
        <f>SUM(B74:B77)</f>
        <v>10050185.550000001</v>
      </c>
      <c r="C73" s="44">
        <f>SUM(C74:C77)</f>
        <v>-123391.80000000075</v>
      </c>
      <c r="D73" s="44">
        <f>SUM(D74:D77)</f>
        <v>9926793.75</v>
      </c>
      <c r="E73" s="71">
        <f>SUM(E74:E77)</f>
        <v>1544213.54</v>
      </c>
      <c r="F73" s="44">
        <f>SUM(F74:F77)</f>
        <v>1544213.54</v>
      </c>
      <c r="G73" s="72">
        <f t="shared" si="18"/>
        <v>8382580.21</v>
      </c>
    </row>
    <row r="74" spans="1:7">
      <c r="A74" s="11" t="s">
        <v>121</v>
      </c>
      <c r="B74" s="78">
        <v>10050185.550000001</v>
      </c>
      <c r="C74" s="45">
        <f>D74-B74</f>
        <v>-123391.80000000075</v>
      </c>
      <c r="D74" s="43">
        <v>9926793.75</v>
      </c>
      <c r="E74" s="79">
        <v>1544213.54</v>
      </c>
      <c r="F74" s="43">
        <v>1544213.54</v>
      </c>
      <c r="G74" s="75">
        <f t="shared" si="18"/>
        <v>8382580.21</v>
      </c>
    </row>
    <row r="75" spans="1:7" ht="22.5">
      <c r="A75" s="28" t="s">
        <v>122</v>
      </c>
      <c r="B75" s="65"/>
      <c r="C75" s="12"/>
      <c r="D75" s="12"/>
      <c r="E75" s="53"/>
      <c r="F75" s="12"/>
      <c r="G75" s="54">
        <f t="shared" si="18"/>
        <v>0</v>
      </c>
    </row>
    <row r="76" spans="1:7">
      <c r="A76" s="11" t="s">
        <v>123</v>
      </c>
      <c r="B76" s="65"/>
      <c r="C76" s="12"/>
      <c r="D76" s="12"/>
      <c r="E76" s="53"/>
      <c r="F76" s="12"/>
      <c r="G76" s="54">
        <f t="shared" si="18"/>
        <v>0</v>
      </c>
    </row>
    <row r="77" spans="1:7">
      <c r="A77" s="11" t="s">
        <v>124</v>
      </c>
      <c r="B77" s="65"/>
      <c r="C77" s="12"/>
      <c r="D77" s="12"/>
      <c r="E77" s="53"/>
      <c r="F77" s="12"/>
      <c r="G77" s="54">
        <f t="shared" si="18"/>
        <v>0</v>
      </c>
    </row>
    <row r="78" spans="1:7" ht="5.0999999999999996" customHeight="1">
      <c r="A78" s="8"/>
      <c r="B78" s="64"/>
      <c r="C78" s="9"/>
      <c r="D78" s="9"/>
      <c r="E78" s="57"/>
      <c r="F78" s="9"/>
      <c r="G78" s="54"/>
    </row>
    <row r="79" spans="1:7">
      <c r="A79" s="8" t="s">
        <v>83</v>
      </c>
      <c r="B79" s="64">
        <f>B5+B42</f>
        <v>622253800.19000006</v>
      </c>
      <c r="C79" s="9">
        <f t="shared" ref="C79:F79" si="19">C5+C42</f>
        <v>-9557340.2100000046</v>
      </c>
      <c r="D79" s="9">
        <f t="shared" si="19"/>
        <v>612696459.98000002</v>
      </c>
      <c r="E79" s="57">
        <f t="shared" si="19"/>
        <v>69471868.269999996</v>
      </c>
      <c r="F79" s="9">
        <f t="shared" si="19"/>
        <v>65636690.189999998</v>
      </c>
      <c r="G79" s="54">
        <f t="shared" si="18"/>
        <v>543224591.71000004</v>
      </c>
    </row>
    <row r="80" spans="1:7" ht="5.0999999999999996" customHeight="1">
      <c r="A80" s="29"/>
      <c r="B80" s="66"/>
      <c r="C80" s="30"/>
      <c r="D80" s="30"/>
      <c r="E80" s="69"/>
      <c r="F80" s="30"/>
      <c r="G80" s="55"/>
    </row>
    <row r="83" spans="2:7">
      <c r="B83" s="57"/>
      <c r="C83" s="57"/>
      <c r="D83" s="57"/>
      <c r="E83" s="57"/>
      <c r="F83" s="57"/>
      <c r="G83" s="57"/>
    </row>
    <row r="84" spans="2:7">
      <c r="B84" s="61"/>
      <c r="C84" s="61"/>
      <c r="D84" s="61"/>
      <c r="E84" s="61"/>
      <c r="F84" s="61"/>
      <c r="G84" s="61"/>
    </row>
    <row r="85" spans="2:7">
      <c r="B85" s="62"/>
      <c r="C85" s="61"/>
      <c r="D85" s="62"/>
      <c r="E85" s="61"/>
      <c r="F85" s="61"/>
      <c r="G85" s="61"/>
    </row>
    <row r="86" spans="2:7">
      <c r="B86" s="62"/>
      <c r="C86" s="62"/>
      <c r="D86" s="62"/>
      <c r="E86" s="62"/>
      <c r="F86" s="62"/>
      <c r="G86" s="62"/>
    </row>
    <row r="272" spans="3:7">
      <c r="C272" s="15">
        <v>4061.91</v>
      </c>
      <c r="D272" s="15">
        <v>0</v>
      </c>
      <c r="E272" s="15">
        <v>0</v>
      </c>
      <c r="F272" s="15">
        <v>4061.91</v>
      </c>
      <c r="G272" s="15">
        <v>0</v>
      </c>
    </row>
    <row r="273" spans="1:7">
      <c r="A273" s="15">
        <v>111601158</v>
      </c>
      <c r="B273" s="15" t="s">
        <v>216</v>
      </c>
      <c r="C273" s="15">
        <v>4061.91</v>
      </c>
      <c r="D273" s="15">
        <v>0</v>
      </c>
      <c r="E273" s="15">
        <v>0</v>
      </c>
      <c r="F273" s="15">
        <v>4061.91</v>
      </c>
      <c r="G273" s="15">
        <v>0</v>
      </c>
    </row>
    <row r="274" spans="1:7">
      <c r="A274" s="15">
        <v>11160116</v>
      </c>
      <c r="B274" s="15" t="s">
        <v>217</v>
      </c>
      <c r="C274" s="15">
        <v>24371.46</v>
      </c>
      <c r="D274" s="15">
        <v>0</v>
      </c>
      <c r="E274" s="15">
        <v>0</v>
      </c>
      <c r="F274" s="15">
        <v>24371.46</v>
      </c>
      <c r="G274" s="15">
        <v>0</v>
      </c>
    </row>
    <row r="275" spans="1:7">
      <c r="A275" s="15">
        <v>111601160</v>
      </c>
      <c r="B275" s="15" t="s">
        <v>217</v>
      </c>
      <c r="C275" s="15">
        <v>4061.91</v>
      </c>
      <c r="D275" s="15">
        <v>0</v>
      </c>
      <c r="E275" s="15">
        <v>0</v>
      </c>
      <c r="F275" s="15">
        <v>4061.91</v>
      </c>
      <c r="G275" s="15">
        <v>0</v>
      </c>
    </row>
    <row r="276" spans="1:7">
      <c r="A276" s="15">
        <v>111601163</v>
      </c>
      <c r="B276" s="15" t="s">
        <v>218</v>
      </c>
      <c r="C276" s="15">
        <v>4061.91</v>
      </c>
      <c r="D276" s="15">
        <v>0</v>
      </c>
      <c r="E276" s="15">
        <v>0</v>
      </c>
      <c r="F276" s="15">
        <v>4061.91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workbookViewId="0">
      <selection activeCell="I11" sqref="I11"/>
    </sheetView>
  </sheetViews>
  <sheetFormatPr baseColWidth="10" defaultRowHeight="11.25"/>
  <cols>
    <col min="1" max="1" width="49.5" style="15" customWidth="1"/>
    <col min="2" max="2" width="14.33203125" style="15" customWidth="1"/>
    <col min="3" max="3" width="14.1640625" style="15" customWidth="1"/>
    <col min="4" max="4" width="12.5" style="15" customWidth="1"/>
    <col min="5" max="5" width="13" style="15" customWidth="1"/>
    <col min="6" max="6" width="13.33203125" style="15" customWidth="1"/>
    <col min="7" max="7" width="16.83203125" style="15" customWidth="1"/>
    <col min="8" max="16384" width="12" style="15"/>
  </cols>
  <sheetData>
    <row r="1" spans="1:7" ht="56.1" customHeight="1">
      <c r="A1" s="86" t="s">
        <v>209</v>
      </c>
      <c r="B1" s="90"/>
      <c r="C1" s="90"/>
      <c r="D1" s="90"/>
      <c r="E1" s="90"/>
      <c r="F1" s="90"/>
      <c r="G1" s="91"/>
    </row>
    <row r="2" spans="1:7">
      <c r="A2" s="25"/>
      <c r="B2" s="89" t="s">
        <v>0</v>
      </c>
      <c r="C2" s="89"/>
      <c r="D2" s="89"/>
      <c r="E2" s="89"/>
      <c r="F2" s="89"/>
      <c r="G2" s="16"/>
    </row>
    <row r="3" spans="1:7" ht="45.75" customHeight="1">
      <c r="A3" s="31" t="s">
        <v>1</v>
      </c>
      <c r="B3" s="18" t="s">
        <v>2</v>
      </c>
      <c r="C3" s="18" t="s">
        <v>3</v>
      </c>
      <c r="D3" s="18" t="s">
        <v>4</v>
      </c>
      <c r="E3" s="18" t="s">
        <v>126</v>
      </c>
      <c r="F3" s="18" t="s">
        <v>86</v>
      </c>
      <c r="G3" s="32" t="s">
        <v>7</v>
      </c>
    </row>
    <row r="4" spans="1:7">
      <c r="A4" s="33" t="s">
        <v>127</v>
      </c>
      <c r="B4" s="34">
        <f>B5+B6+B7+B10+B11+B14</f>
        <v>0</v>
      </c>
      <c r="C4" s="34">
        <f t="shared" ref="C4:G4" si="0">C5+C6+C7+C10+C11+C14</f>
        <v>0</v>
      </c>
      <c r="D4" s="34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</row>
    <row r="5" spans="1:7">
      <c r="A5" s="35" t="s">
        <v>128</v>
      </c>
      <c r="B5" s="9"/>
      <c r="C5" s="9"/>
      <c r="D5" s="9"/>
      <c r="E5" s="9"/>
      <c r="F5" s="9"/>
      <c r="G5" s="9">
        <f>D5-E5</f>
        <v>0</v>
      </c>
    </row>
    <row r="6" spans="1:7">
      <c r="A6" s="35" t="s">
        <v>129</v>
      </c>
      <c r="B6" s="9"/>
      <c r="C6" s="9"/>
      <c r="D6" s="9"/>
      <c r="E6" s="9"/>
      <c r="F6" s="9"/>
      <c r="G6" s="9">
        <f>D6-E6</f>
        <v>0</v>
      </c>
    </row>
    <row r="7" spans="1:7">
      <c r="A7" s="35" t="s">
        <v>130</v>
      </c>
      <c r="B7" s="9">
        <f>SUM(B8:B9)</f>
        <v>0</v>
      </c>
      <c r="C7" s="9">
        <f t="shared" ref="C7:G7" si="1">SUM(C8:C9)</f>
        <v>0</v>
      </c>
      <c r="D7" s="9">
        <f t="shared" si="1"/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</row>
    <row r="8" spans="1:7">
      <c r="A8" s="28" t="s">
        <v>131</v>
      </c>
      <c r="B8" s="12"/>
      <c r="C8" s="12"/>
      <c r="D8" s="12"/>
      <c r="E8" s="12"/>
      <c r="F8" s="12"/>
      <c r="G8" s="12">
        <f t="shared" ref="G8:G14" si="2">D8-E8</f>
        <v>0</v>
      </c>
    </row>
    <row r="9" spans="1:7">
      <c r="A9" s="28" t="s">
        <v>132</v>
      </c>
      <c r="B9" s="12"/>
      <c r="C9" s="12"/>
      <c r="D9" s="12"/>
      <c r="E9" s="12"/>
      <c r="F9" s="12"/>
      <c r="G9" s="12">
        <f t="shared" si="2"/>
        <v>0</v>
      </c>
    </row>
    <row r="10" spans="1:7">
      <c r="A10" s="35" t="s">
        <v>133</v>
      </c>
      <c r="B10" s="9"/>
      <c r="C10" s="9"/>
      <c r="D10" s="9"/>
      <c r="E10" s="9"/>
      <c r="F10" s="9"/>
      <c r="G10" s="9">
        <f t="shared" si="2"/>
        <v>0</v>
      </c>
    </row>
    <row r="11" spans="1:7" ht="22.5">
      <c r="A11" s="35" t="s">
        <v>134</v>
      </c>
      <c r="B11" s="9">
        <f>SUM(B12:B13)</f>
        <v>0</v>
      </c>
      <c r="C11" s="9">
        <f t="shared" ref="C11:F11" si="3">SUM(C12:C13)</f>
        <v>0</v>
      </c>
      <c r="D11" s="9">
        <f t="shared" si="3"/>
        <v>0</v>
      </c>
      <c r="E11" s="9">
        <f t="shared" si="3"/>
        <v>0</v>
      </c>
      <c r="F11" s="9">
        <f t="shared" si="3"/>
        <v>0</v>
      </c>
      <c r="G11" s="9">
        <f t="shared" si="2"/>
        <v>0</v>
      </c>
    </row>
    <row r="12" spans="1:7">
      <c r="A12" s="28" t="s">
        <v>135</v>
      </c>
      <c r="B12" s="12"/>
      <c r="C12" s="12"/>
      <c r="D12" s="12"/>
      <c r="E12" s="12"/>
      <c r="F12" s="12"/>
      <c r="G12" s="12">
        <f t="shared" si="2"/>
        <v>0</v>
      </c>
    </row>
    <row r="13" spans="1:7">
      <c r="A13" s="28" t="s">
        <v>136</v>
      </c>
      <c r="B13" s="12"/>
      <c r="C13" s="12"/>
      <c r="D13" s="12"/>
      <c r="E13" s="12"/>
      <c r="F13" s="12"/>
      <c r="G13" s="12">
        <f t="shared" si="2"/>
        <v>0</v>
      </c>
    </row>
    <row r="14" spans="1:7">
      <c r="A14" s="35" t="s">
        <v>137</v>
      </c>
      <c r="B14" s="9"/>
      <c r="C14" s="9"/>
      <c r="D14" s="9"/>
      <c r="E14" s="9"/>
      <c r="F14" s="9"/>
      <c r="G14" s="9">
        <f t="shared" si="2"/>
        <v>0</v>
      </c>
    </row>
    <row r="15" spans="1:7" ht="5.0999999999999996" customHeight="1">
      <c r="A15" s="35"/>
      <c r="B15" s="12"/>
      <c r="C15" s="12"/>
      <c r="D15" s="12"/>
      <c r="E15" s="12"/>
      <c r="F15" s="12"/>
      <c r="G15" s="12"/>
    </row>
    <row r="16" spans="1:7">
      <c r="A16" s="22" t="s">
        <v>138</v>
      </c>
      <c r="B16" s="9">
        <f>B17+B18+B19+B22+B23+B26</f>
        <v>0</v>
      </c>
      <c r="C16" s="9">
        <f t="shared" ref="C16:G16" si="4">C17+C18+C19+C22+C23+C26</f>
        <v>0</v>
      </c>
      <c r="D16" s="9">
        <f t="shared" si="4"/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</row>
    <row r="17" spans="1:7">
      <c r="A17" s="35" t="s">
        <v>128</v>
      </c>
      <c r="B17" s="9"/>
      <c r="C17" s="9"/>
      <c r="D17" s="9"/>
      <c r="E17" s="9"/>
      <c r="F17" s="9"/>
      <c r="G17" s="9">
        <f t="shared" ref="G17:G26" si="5">D17-E17</f>
        <v>0</v>
      </c>
    </row>
    <row r="18" spans="1:7">
      <c r="A18" s="35" t="s">
        <v>129</v>
      </c>
      <c r="B18" s="9"/>
      <c r="C18" s="9"/>
      <c r="D18" s="9"/>
      <c r="E18" s="9"/>
      <c r="F18" s="9"/>
      <c r="G18" s="9">
        <f t="shared" si="5"/>
        <v>0</v>
      </c>
    </row>
    <row r="19" spans="1:7">
      <c r="A19" s="35" t="s">
        <v>130</v>
      </c>
      <c r="B19" s="9">
        <f>SUM(B20:B21)</f>
        <v>0</v>
      </c>
      <c r="C19" s="9">
        <f t="shared" ref="C19:F19" si="6">SUM(C20:C21)</f>
        <v>0</v>
      </c>
      <c r="D19" s="9">
        <f t="shared" si="6"/>
        <v>0</v>
      </c>
      <c r="E19" s="9">
        <f t="shared" si="6"/>
        <v>0</v>
      </c>
      <c r="F19" s="9">
        <f t="shared" si="6"/>
        <v>0</v>
      </c>
      <c r="G19" s="9">
        <f t="shared" si="5"/>
        <v>0</v>
      </c>
    </row>
    <row r="20" spans="1:7">
      <c r="A20" s="28" t="s">
        <v>131</v>
      </c>
      <c r="B20" s="12"/>
      <c r="C20" s="12"/>
      <c r="D20" s="12"/>
      <c r="E20" s="12"/>
      <c r="F20" s="12"/>
      <c r="G20" s="12">
        <f t="shared" si="5"/>
        <v>0</v>
      </c>
    </row>
    <row r="21" spans="1:7">
      <c r="A21" s="28" t="s">
        <v>132</v>
      </c>
      <c r="B21" s="12"/>
      <c r="C21" s="12"/>
      <c r="D21" s="12"/>
      <c r="E21" s="12"/>
      <c r="F21" s="12"/>
      <c r="G21" s="12">
        <f t="shared" si="5"/>
        <v>0</v>
      </c>
    </row>
    <row r="22" spans="1:7">
      <c r="A22" s="35" t="s">
        <v>133</v>
      </c>
      <c r="B22" s="9"/>
      <c r="C22" s="9"/>
      <c r="D22" s="9"/>
      <c r="E22" s="9"/>
      <c r="F22" s="9"/>
      <c r="G22" s="9">
        <f t="shared" si="5"/>
        <v>0</v>
      </c>
    </row>
    <row r="23" spans="1:7" ht="22.5">
      <c r="A23" s="35" t="s">
        <v>134</v>
      </c>
      <c r="B23" s="9">
        <f>SUM(B24:B25)</f>
        <v>0</v>
      </c>
      <c r="C23" s="9">
        <f t="shared" ref="C23:F23" si="7">SUM(C24:C25)</f>
        <v>0</v>
      </c>
      <c r="D23" s="9">
        <f t="shared" si="7"/>
        <v>0</v>
      </c>
      <c r="E23" s="9">
        <f t="shared" si="7"/>
        <v>0</v>
      </c>
      <c r="F23" s="9">
        <f t="shared" si="7"/>
        <v>0</v>
      </c>
      <c r="G23" s="9">
        <f t="shared" si="5"/>
        <v>0</v>
      </c>
    </row>
    <row r="24" spans="1:7">
      <c r="A24" s="28" t="s">
        <v>135</v>
      </c>
      <c r="B24" s="12"/>
      <c r="C24" s="12"/>
      <c r="D24" s="12"/>
      <c r="E24" s="12"/>
      <c r="F24" s="12"/>
      <c r="G24" s="12">
        <f t="shared" si="5"/>
        <v>0</v>
      </c>
    </row>
    <row r="25" spans="1:7">
      <c r="A25" s="28" t="s">
        <v>136</v>
      </c>
      <c r="B25" s="12"/>
      <c r="C25" s="12"/>
      <c r="D25" s="12"/>
      <c r="E25" s="12"/>
      <c r="F25" s="12"/>
      <c r="G25" s="12">
        <f t="shared" si="5"/>
        <v>0</v>
      </c>
    </row>
    <row r="26" spans="1:7">
      <c r="A26" s="35" t="s">
        <v>137</v>
      </c>
      <c r="B26" s="9"/>
      <c r="C26" s="9"/>
      <c r="D26" s="9"/>
      <c r="E26" s="9"/>
      <c r="F26" s="9"/>
      <c r="G26" s="9">
        <f t="shared" si="5"/>
        <v>0</v>
      </c>
    </row>
    <row r="27" spans="1:7" ht="22.5">
      <c r="A27" s="22" t="s">
        <v>139</v>
      </c>
      <c r="B27" s="9">
        <f>B4+B16</f>
        <v>0</v>
      </c>
      <c r="C27" s="9">
        <f t="shared" ref="C27:G27" si="8">C4+C16</f>
        <v>0</v>
      </c>
      <c r="D27" s="9">
        <f t="shared" si="8"/>
        <v>0</v>
      </c>
      <c r="E27" s="9">
        <f t="shared" si="8"/>
        <v>0</v>
      </c>
      <c r="F27" s="9">
        <f t="shared" si="8"/>
        <v>0</v>
      </c>
      <c r="G27" s="9">
        <f t="shared" si="8"/>
        <v>0</v>
      </c>
    </row>
    <row r="28" spans="1:7" ht="5.0999999999999996" customHeight="1">
      <c r="A28" s="36"/>
      <c r="B28" s="14"/>
      <c r="C28" s="14"/>
      <c r="D28" s="14"/>
      <c r="E28" s="14"/>
      <c r="F28" s="14"/>
      <c r="G28" s="14"/>
    </row>
    <row r="277" spans="1:7">
      <c r="A277" s="15">
        <v>111601164</v>
      </c>
      <c r="B277" s="15" t="s">
        <v>219</v>
      </c>
      <c r="C277" s="15">
        <v>4061.91</v>
      </c>
      <c r="D277" s="15">
        <v>0</v>
      </c>
      <c r="E277" s="15">
        <v>0</v>
      </c>
      <c r="F277" s="15">
        <v>4061.91</v>
      </c>
      <c r="G277" s="15">
        <v>0</v>
      </c>
    </row>
    <row r="278" spans="1:7">
      <c r="A278" s="15">
        <v>111601165</v>
      </c>
      <c r="B278" s="15" t="s">
        <v>220</v>
      </c>
      <c r="C278" s="15">
        <v>4061.91</v>
      </c>
      <c r="D278" s="15">
        <v>0</v>
      </c>
      <c r="E278" s="15">
        <v>0</v>
      </c>
      <c r="F278" s="15">
        <v>4061.91</v>
      </c>
      <c r="G278" s="15">
        <v>0</v>
      </c>
    </row>
    <row r="279" spans="1:7">
      <c r="A279" s="15">
        <v>111601166</v>
      </c>
      <c r="B279" s="15" t="s">
        <v>221</v>
      </c>
      <c r="C279" s="15">
        <v>4061.91</v>
      </c>
      <c r="D279" s="15">
        <v>0</v>
      </c>
      <c r="E279" s="15">
        <v>0</v>
      </c>
      <c r="F279" s="15">
        <v>4061.91</v>
      </c>
      <c r="G279" s="15">
        <v>0</v>
      </c>
    </row>
    <row r="280" spans="1:7">
      <c r="A280" s="15">
        <v>111601167</v>
      </c>
      <c r="B280" s="15" t="s">
        <v>222</v>
      </c>
      <c r="C280" s="15">
        <v>4061.91</v>
      </c>
      <c r="D280" s="15">
        <v>0</v>
      </c>
      <c r="E280" s="15">
        <v>0</v>
      </c>
      <c r="F280" s="15">
        <v>4061.91</v>
      </c>
      <c r="G280" s="15">
        <v>0</v>
      </c>
    </row>
    <row r="281" spans="1:7">
      <c r="A281" s="15">
        <v>11160117</v>
      </c>
      <c r="B281" s="15" t="s">
        <v>223</v>
      </c>
      <c r="C281" s="15">
        <v>16247.64</v>
      </c>
      <c r="D281" s="15">
        <v>0</v>
      </c>
      <c r="E281" s="15">
        <v>0</v>
      </c>
      <c r="F281" s="15">
        <v>16247.64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Hoja1</vt:lpstr>
      <vt:lpstr>F6a</vt:lpstr>
      <vt:lpstr>F6b</vt:lpstr>
      <vt:lpstr>F6c</vt:lpstr>
      <vt:lpstr>F6d</vt:lpstr>
      <vt:lpstr>'F6a'!Títulos_a_imprimir</vt:lpstr>
      <vt:lpstr>'F6b'!Títulos_a_imprimir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2017-04-26T22:47:19Z</cp:lastPrinted>
  <dcterms:created xsi:type="dcterms:W3CDTF">2017-01-11T17:22:36Z</dcterms:created>
  <dcterms:modified xsi:type="dcterms:W3CDTF">2017-04-28T15:11:56Z</dcterms:modified>
</cp:coreProperties>
</file>