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CUENTA PUBLICA 2016-2018\ABRIL-JUNIO 17\DIGITALES LDF\"/>
    </mc:Choice>
  </mc:AlternateContent>
  <bookViews>
    <workbookView xWindow="0" yWindow="0" windowWidth="10575" windowHeight="1155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Titles" localSheetId="1">'F5'!$1:$3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E65" i="1"/>
  <c r="B65" i="1" l="1"/>
  <c r="B70" i="1"/>
  <c r="C69" i="1" l="1"/>
  <c r="B37" i="1"/>
  <c r="G59" i="1"/>
  <c r="D59" i="1"/>
  <c r="E50" i="1"/>
  <c r="B59" i="1" l="1"/>
  <c r="G68" i="1" l="1"/>
  <c r="C68" i="1"/>
  <c r="E13" i="1"/>
  <c r="E37" i="1"/>
  <c r="B33" i="1"/>
  <c r="G33" i="1"/>
  <c r="G21" i="1"/>
  <c r="G22" i="1"/>
  <c r="G23" i="1"/>
  <c r="G24" i="1"/>
  <c r="G25" i="1"/>
  <c r="G26" i="1"/>
  <c r="G27" i="1"/>
  <c r="G28" i="1"/>
  <c r="G29" i="1"/>
  <c r="G30" i="1"/>
  <c r="G31" i="1"/>
  <c r="G35" i="1"/>
  <c r="G36" i="1"/>
  <c r="G17" i="1"/>
  <c r="G18" i="1"/>
  <c r="G19" i="1"/>
  <c r="G20" i="1"/>
  <c r="G7" i="1"/>
  <c r="G8" i="1"/>
  <c r="G9" i="1"/>
  <c r="G10" i="1"/>
  <c r="G11" i="1"/>
  <c r="G12" i="1"/>
  <c r="G14" i="1"/>
  <c r="G15" i="1"/>
  <c r="G16" i="1"/>
  <c r="G6" i="1"/>
  <c r="G44" i="1" l="1"/>
  <c r="G45" i="1"/>
  <c r="G54" i="1"/>
  <c r="G41" i="1"/>
  <c r="G69" i="1" l="1"/>
  <c r="C59" i="1" l="1"/>
  <c r="C54" i="1"/>
  <c r="C45" i="1"/>
  <c r="C44" i="1"/>
  <c r="C41" i="1"/>
  <c r="C33" i="1"/>
  <c r="C26" i="1"/>
  <c r="C27" i="1"/>
  <c r="C28" i="1"/>
  <c r="C25" i="1"/>
  <c r="C23" i="1"/>
  <c r="C22" i="1"/>
  <c r="C19" i="1"/>
  <c r="C14" i="1"/>
  <c r="C15" i="1"/>
  <c r="C16" i="1"/>
  <c r="C13" i="1"/>
  <c r="C30" i="1"/>
  <c r="D54" i="1" l="1"/>
  <c r="B54" i="1"/>
  <c r="B32" i="1" l="1"/>
  <c r="B25" i="1"/>
  <c r="B13" i="1"/>
  <c r="E25" i="1"/>
  <c r="F25" i="1"/>
  <c r="F13" i="1"/>
  <c r="G13" i="1" s="1"/>
  <c r="D13" i="1"/>
  <c r="F70" i="1" l="1"/>
  <c r="E70" i="1"/>
  <c r="D70" i="1"/>
  <c r="C70" i="1"/>
  <c r="F62" i="1"/>
  <c r="E62" i="1"/>
  <c r="D62" i="1"/>
  <c r="C62" i="1"/>
  <c r="B62" i="1"/>
  <c r="G62" i="1" s="1"/>
  <c r="F50" i="1"/>
  <c r="D50" i="1"/>
  <c r="B50" i="1"/>
  <c r="F41" i="1"/>
  <c r="D41" i="1"/>
  <c r="B41" i="1"/>
  <c r="F34" i="1"/>
  <c r="F37" i="1" s="1"/>
  <c r="E34" i="1"/>
  <c r="D34" i="1"/>
  <c r="B34" i="1"/>
  <c r="F32" i="1"/>
  <c r="G32" i="1" s="1"/>
  <c r="E32" i="1"/>
  <c r="D32" i="1"/>
  <c r="D37" i="1" s="1"/>
  <c r="D25" i="1"/>
  <c r="G70" i="1" l="1"/>
  <c r="G37" i="1"/>
  <c r="C32" i="1"/>
  <c r="G34" i="1"/>
  <c r="C34" i="1"/>
  <c r="C37" i="1" s="1"/>
  <c r="C50" i="1"/>
  <c r="C60" i="1" s="1"/>
  <c r="G50" i="1"/>
  <c r="E60" i="1"/>
  <c r="G60" i="1" s="1"/>
  <c r="F60" i="1"/>
  <c r="D60" i="1"/>
  <c r="D65" i="1" s="1"/>
  <c r="C65" i="1" l="1"/>
  <c r="G65" i="1"/>
  <c r="F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<sst xmlns="http://schemas.openxmlformats.org/spreadsheetml/2006/main" count="72" uniqueCount="72">
  <si>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</si>
  <si>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</si>
  <si>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</si>
  <si>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</si>
  <si>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</si>
  <si>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</si>
  <si>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</si>
  <si>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</si>
  <si>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</si>
  <si>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</si>
  <si>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</si>
  <si>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</si>
  <si>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</si>
  <si>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</si>
  <si>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</si>
  <si>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</si>
  <si>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</si>
  <si>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</si>
  <si>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</si>
  <si>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</si>
  <si>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</si>
  <si>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</si>
  <si>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</si>
  <si>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</si>
  <si>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</si>
  <si>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</si>
  <si>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</si>
  <si>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</si>
  <si>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</si>
  <si>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</si>
  <si>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</si>
  <si>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</si>
  <si>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</si>
  <si>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</si>
  <si>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</si>
  <si>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</si>
  <si>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</si>
  <si>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</si>
  <si>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</si>
  <si>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</si>
  <si>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</si>
  <si>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</si>
  <si>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</si>
  <si>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</si>
  <si>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</si>
  <si>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</si>
  <si>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</si>
  <si>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</si>
  <si>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</si>
  <si>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</si>
  <si>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</si>
  <si>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</si>
  <si>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</si>
  <si>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</si>
  <si>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</si>
  <si>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</si>
  <si>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</si>
  <si>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</si>
  <si>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</si>
  <si>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</si>
  <si>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</si>
  <si>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</si>
  <si>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</si>
  <si>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</si>
  <si>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</si>
  <si>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</si>
  <si>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</si>
  <si>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</si>
  <si>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</si>
  <si>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</si>
  <si>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</si>
  <si>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MUNICIPIO DE VALLE DE SANTIAGO, GTO. 
Estado Analítico de Ingresos Detallado - LDF
Del 1 de Enero al 30 de Junio 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</si>
</sst>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0" applyNumberFormat="1" applyFont="1"/>
    <xf numFmtId="43" fontId="2" fillId="0" borderId="0" xfId="2" applyFont="1"/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2" fillId="3" borderId="0" xfId="0" applyNumberFormat="1" applyFont="1" applyFill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6" xfId="0" applyNumberFormat="1" applyFont="1" applyBorder="1"/>
    <xf numFmtId="0" fontId="2" fillId="0" borderId="6" xfId="0" applyFont="1" applyBorder="1"/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5">
    <cellStyle name="Millares" xfId="2" builtinId="3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="115" zoomScaleNormal="115" workbookViewId="0">
      <selection activeCell="H1" sqref="H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9" width="12" style="1"/>
    <col min="10" max="10" width="12.33203125" style="1" bestFit="1" customWidth="1"/>
    <col min="11" max="16384" width="12" style="1"/>
  </cols>
  <sheetData>
    <row r="1" spans="1:10" ht="45.95" customHeight="1" x14ac:dyDescent="0.2">
      <c r="A1" s="49" t="s">
        <v>71</v>
      </c>
      <c r="B1" s="50"/>
      <c r="C1" s="50"/>
      <c r="D1" s="50"/>
      <c r="E1" s="50"/>
      <c r="F1" s="50"/>
      <c r="G1" s="51"/>
    </row>
    <row r="2" spans="1:10" x14ac:dyDescent="0.2">
      <c r="A2" s="2"/>
      <c r="B2" s="52" t="s">
        <v>0</v>
      </c>
      <c r="C2" s="52"/>
      <c r="D2" s="52"/>
      <c r="E2" s="52"/>
      <c r="F2" s="52"/>
      <c r="G2" s="3"/>
    </row>
    <row r="3" spans="1:10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10" ht="5.0999999999999996" customHeight="1" x14ac:dyDescent="0.2">
      <c r="A4" s="7"/>
      <c r="B4" s="25"/>
      <c r="C4" s="8"/>
      <c r="D4" s="30"/>
      <c r="E4" s="8"/>
      <c r="F4" s="35"/>
      <c r="G4" s="8"/>
    </row>
    <row r="5" spans="1:10" x14ac:dyDescent="0.2">
      <c r="A5" s="9" t="s">
        <v>8</v>
      </c>
      <c r="B5" s="26"/>
      <c r="C5" s="10"/>
      <c r="D5" s="31"/>
      <c r="E5" s="10"/>
      <c r="F5" s="36"/>
      <c r="G5" s="10"/>
    </row>
    <row r="6" spans="1:10" x14ac:dyDescent="0.2">
      <c r="A6" s="11" t="s">
        <v>9</v>
      </c>
      <c r="B6" s="42">
        <v>15532185</v>
      </c>
      <c r="C6" s="42">
        <v>150000</v>
      </c>
      <c r="D6" s="42">
        <v>15682185</v>
      </c>
      <c r="E6" s="42">
        <v>15175961.949999999</v>
      </c>
      <c r="F6" s="42">
        <v>15175961.949999999</v>
      </c>
      <c r="G6" s="43">
        <f>F6-B6</f>
        <v>-356223.05000000075</v>
      </c>
      <c r="J6" s="23"/>
    </row>
    <row r="7" spans="1:10" x14ac:dyDescent="0.2">
      <c r="A7" s="11" t="s">
        <v>10</v>
      </c>
      <c r="B7" s="42">
        <v>0</v>
      </c>
      <c r="C7" s="42">
        <v>0</v>
      </c>
      <c r="D7" s="42">
        <v>0</v>
      </c>
      <c r="E7" s="42">
        <v>0</v>
      </c>
      <c r="F7" s="42">
        <v>0</v>
      </c>
      <c r="G7" s="43">
        <f t="shared" ref="G7:G37" si="0">F7-B7</f>
        <v>0</v>
      </c>
    </row>
    <row r="8" spans="1:10" x14ac:dyDescent="0.2">
      <c r="A8" s="11" t="s">
        <v>11</v>
      </c>
      <c r="B8" s="42">
        <v>165510</v>
      </c>
      <c r="C8" s="42">
        <v>0</v>
      </c>
      <c r="D8" s="42">
        <v>165510</v>
      </c>
      <c r="E8" s="42">
        <v>189600</v>
      </c>
      <c r="F8" s="42">
        <v>189600</v>
      </c>
      <c r="G8" s="43">
        <f t="shared" si="0"/>
        <v>24090</v>
      </c>
    </row>
    <row r="9" spans="1:10" x14ac:dyDescent="0.2">
      <c r="A9" s="11" t="s">
        <v>12</v>
      </c>
      <c r="B9" s="42">
        <v>19579899</v>
      </c>
      <c r="C9" s="42">
        <v>12000</v>
      </c>
      <c r="D9" s="42">
        <v>19591899</v>
      </c>
      <c r="E9" s="42">
        <v>11186187.210000001</v>
      </c>
      <c r="F9" s="42">
        <v>11186187.210000001</v>
      </c>
      <c r="G9" s="43">
        <f t="shared" si="0"/>
        <v>-8393711.7899999991</v>
      </c>
    </row>
    <row r="10" spans="1:10" x14ac:dyDescent="0.2">
      <c r="A10" s="11" t="s">
        <v>13</v>
      </c>
      <c r="B10" s="42">
        <v>2778279</v>
      </c>
      <c r="C10" s="42">
        <v>0</v>
      </c>
      <c r="D10" s="42">
        <v>2778279</v>
      </c>
      <c r="E10" s="42">
        <v>1655350.56</v>
      </c>
      <c r="F10" s="42">
        <v>1655350.56</v>
      </c>
      <c r="G10" s="43">
        <f t="shared" si="0"/>
        <v>-1122928.44</v>
      </c>
    </row>
    <row r="11" spans="1:10" x14ac:dyDescent="0.2">
      <c r="A11" s="11" t="s">
        <v>14</v>
      </c>
      <c r="B11" s="42">
        <v>2967027</v>
      </c>
      <c r="C11" s="42">
        <v>-198000</v>
      </c>
      <c r="D11" s="42">
        <v>2769027</v>
      </c>
      <c r="E11" s="42">
        <v>917480.87</v>
      </c>
      <c r="F11" s="42">
        <v>917480.87</v>
      </c>
      <c r="G11" s="43">
        <f t="shared" si="0"/>
        <v>-2049546.13</v>
      </c>
    </row>
    <row r="12" spans="1:10" x14ac:dyDescent="0.2">
      <c r="A12" s="11" t="s">
        <v>15</v>
      </c>
      <c r="C12" s="40"/>
      <c r="E12" s="41"/>
      <c r="G12" s="43">
        <f t="shared" si="0"/>
        <v>0</v>
      </c>
    </row>
    <row r="13" spans="1:10" x14ac:dyDescent="0.2">
      <c r="A13" s="11" t="s">
        <v>16</v>
      </c>
      <c r="B13" s="26">
        <f>SUM(B14:B24)</f>
        <v>117554018</v>
      </c>
      <c r="C13" s="40">
        <f t="shared" ref="C13:C16" si="1">D13-B13</f>
        <v>4863296</v>
      </c>
      <c r="D13" s="31">
        <f>SUM(D14:D24)</f>
        <v>122417314</v>
      </c>
      <c r="E13" s="10">
        <f>SUM(E14:E24)</f>
        <v>68949542.199999988</v>
      </c>
      <c r="F13" s="36">
        <f t="shared" ref="F13" si="2">SUM(F14:F24)</f>
        <v>68949542.199999988</v>
      </c>
      <c r="G13" s="43">
        <f t="shared" si="0"/>
        <v>-48604475.800000012</v>
      </c>
    </row>
    <row r="14" spans="1:10" x14ac:dyDescent="0.2">
      <c r="A14" s="12" t="s">
        <v>17</v>
      </c>
      <c r="B14" s="24">
        <v>79464803</v>
      </c>
      <c r="C14" s="40">
        <f t="shared" si="1"/>
        <v>1560770</v>
      </c>
      <c r="D14" s="23">
        <v>81025573</v>
      </c>
      <c r="E14" s="40">
        <v>46371119.409999996</v>
      </c>
      <c r="F14" s="40">
        <v>46371119.409999996</v>
      </c>
      <c r="G14" s="43">
        <f t="shared" si="0"/>
        <v>-33093683.590000004</v>
      </c>
    </row>
    <row r="15" spans="1:10" x14ac:dyDescent="0.2">
      <c r="A15" s="12" t="s">
        <v>18</v>
      </c>
      <c r="B15" s="24">
        <v>20381265</v>
      </c>
      <c r="C15" s="40">
        <f t="shared" si="1"/>
        <v>185346</v>
      </c>
      <c r="D15" s="23">
        <v>20566611</v>
      </c>
      <c r="E15" s="40">
        <v>11262387.07</v>
      </c>
      <c r="F15" s="40">
        <v>11262387.07</v>
      </c>
      <c r="G15" s="43">
        <f t="shared" si="0"/>
        <v>-9118877.9299999997</v>
      </c>
    </row>
    <row r="16" spans="1:10" x14ac:dyDescent="0.2">
      <c r="A16" s="12" t="s">
        <v>19</v>
      </c>
      <c r="B16" s="23">
        <v>5575057</v>
      </c>
      <c r="C16" s="40">
        <f t="shared" si="1"/>
        <v>787861</v>
      </c>
      <c r="D16" s="23">
        <v>6362918</v>
      </c>
      <c r="E16" s="40">
        <v>3136480.73</v>
      </c>
      <c r="F16" s="40">
        <v>3136480.73</v>
      </c>
      <c r="G16" s="43">
        <f t="shared" si="0"/>
        <v>-2438576.27</v>
      </c>
    </row>
    <row r="17" spans="1:7" x14ac:dyDescent="0.2">
      <c r="A17" s="12" t="s">
        <v>20</v>
      </c>
      <c r="B17" s="26"/>
      <c r="C17" s="40"/>
      <c r="D17" s="31"/>
      <c r="E17" s="10"/>
      <c r="F17" s="42"/>
      <c r="G17" s="43">
        <f>F17-B17</f>
        <v>0</v>
      </c>
    </row>
    <row r="18" spans="1:7" x14ac:dyDescent="0.2">
      <c r="A18" s="12" t="s">
        <v>21</v>
      </c>
      <c r="B18" s="26"/>
      <c r="C18" s="40"/>
      <c r="D18" s="31"/>
      <c r="E18" s="10"/>
      <c r="F18" s="42"/>
      <c r="G18" s="43">
        <f t="shared" si="0"/>
        <v>0</v>
      </c>
    </row>
    <row r="19" spans="1:7" x14ac:dyDescent="0.2">
      <c r="A19" s="12" t="s">
        <v>22</v>
      </c>
      <c r="B19" s="24">
        <v>1762376</v>
      </c>
      <c r="C19" s="40">
        <f t="shared" ref="C19" si="3">D19-B19</f>
        <v>176859</v>
      </c>
      <c r="D19" s="31">
        <v>1939235</v>
      </c>
      <c r="E19" s="10">
        <v>1361456.96</v>
      </c>
      <c r="F19" s="42">
        <v>1361456.96</v>
      </c>
      <c r="G19" s="43">
        <f t="shared" si="0"/>
        <v>-400919.04000000004</v>
      </c>
    </row>
    <row r="20" spans="1:7" x14ac:dyDescent="0.2">
      <c r="A20" s="12" t="s">
        <v>23</v>
      </c>
      <c r="B20" s="26"/>
      <c r="C20" s="40"/>
      <c r="D20" s="31"/>
      <c r="E20" s="10"/>
      <c r="F20" s="42"/>
      <c r="G20" s="43">
        <f t="shared" si="0"/>
        <v>0</v>
      </c>
    </row>
    <row r="21" spans="1:7" x14ac:dyDescent="0.2">
      <c r="A21" s="12" t="s">
        <v>24</v>
      </c>
      <c r="B21" s="26"/>
      <c r="C21" s="40"/>
      <c r="D21" s="31"/>
      <c r="E21" s="10"/>
      <c r="F21" s="42"/>
      <c r="G21" s="43">
        <f t="shared" si="0"/>
        <v>0</v>
      </c>
    </row>
    <row r="22" spans="1:7" x14ac:dyDescent="0.2">
      <c r="A22" s="12" t="s">
        <v>25</v>
      </c>
      <c r="B22" s="26">
        <v>4370517</v>
      </c>
      <c r="C22" s="40">
        <f t="shared" ref="C22:C23" si="4">D22-B22</f>
        <v>172501</v>
      </c>
      <c r="D22" s="31">
        <v>4543018</v>
      </c>
      <c r="E22" s="10">
        <v>2236583.0299999998</v>
      </c>
      <c r="F22" s="43">
        <v>2236583.0299999998</v>
      </c>
      <c r="G22" s="43">
        <f t="shared" si="0"/>
        <v>-2133933.9700000002</v>
      </c>
    </row>
    <row r="23" spans="1:7" x14ac:dyDescent="0.2">
      <c r="A23" s="12" t="s">
        <v>26</v>
      </c>
      <c r="B23" s="26">
        <v>6000000</v>
      </c>
      <c r="C23" s="40">
        <f t="shared" si="4"/>
        <v>1979959</v>
      </c>
      <c r="D23" s="31">
        <v>7979959</v>
      </c>
      <c r="E23" s="10">
        <v>4581515</v>
      </c>
      <c r="F23" s="43">
        <v>4581515</v>
      </c>
      <c r="G23" s="43">
        <f t="shared" si="0"/>
        <v>-1418485</v>
      </c>
    </row>
    <row r="24" spans="1:7" x14ac:dyDescent="0.2">
      <c r="A24" s="12" t="s">
        <v>27</v>
      </c>
      <c r="B24" s="26"/>
      <c r="C24" s="40"/>
      <c r="D24" s="31"/>
      <c r="E24" s="10"/>
      <c r="F24" s="36"/>
      <c r="G24" s="43">
        <f t="shared" si="0"/>
        <v>0</v>
      </c>
    </row>
    <row r="25" spans="1:7" x14ac:dyDescent="0.2">
      <c r="A25" s="11" t="s">
        <v>28</v>
      </c>
      <c r="B25" s="26">
        <f>SUM(B26:B30)</f>
        <v>2409842</v>
      </c>
      <c r="C25" s="40">
        <f t="shared" ref="C25:C28" si="5">D25-B25</f>
        <v>0</v>
      </c>
      <c r="D25" s="31">
        <f t="shared" ref="D25:F25" si="6">SUM(D26:D30)</f>
        <v>2409842</v>
      </c>
      <c r="E25" s="10">
        <f t="shared" si="6"/>
        <v>1387455.28</v>
      </c>
      <c r="F25" s="36">
        <f t="shared" si="6"/>
        <v>1387455.28</v>
      </c>
      <c r="G25" s="43">
        <f t="shared" si="0"/>
        <v>-1022386.72</v>
      </c>
    </row>
    <row r="26" spans="1:7" x14ac:dyDescent="0.2">
      <c r="A26" s="12" t="s">
        <v>29</v>
      </c>
      <c r="B26" s="26">
        <v>18952</v>
      </c>
      <c r="C26" s="40">
        <f t="shared" si="5"/>
        <v>0</v>
      </c>
      <c r="D26" s="31">
        <v>18952</v>
      </c>
      <c r="E26" s="10">
        <v>16827.98</v>
      </c>
      <c r="F26" s="42">
        <v>16827.98</v>
      </c>
      <c r="G26" s="43">
        <f t="shared" si="0"/>
        <v>-2124.0200000000004</v>
      </c>
    </row>
    <row r="27" spans="1:7" x14ac:dyDescent="0.2">
      <c r="A27" s="12" t="s">
        <v>30</v>
      </c>
      <c r="B27" s="26">
        <v>246780</v>
      </c>
      <c r="C27" s="40">
        <f t="shared" si="5"/>
        <v>0</v>
      </c>
      <c r="D27" s="31">
        <v>246780</v>
      </c>
      <c r="E27" s="10">
        <v>126524.28</v>
      </c>
      <c r="F27" s="42">
        <v>126524.28</v>
      </c>
      <c r="G27" s="43">
        <f t="shared" si="0"/>
        <v>-120255.72</v>
      </c>
    </row>
    <row r="28" spans="1:7" x14ac:dyDescent="0.2">
      <c r="A28" s="12" t="s">
        <v>31</v>
      </c>
      <c r="B28" s="26">
        <v>1283022</v>
      </c>
      <c r="C28" s="40">
        <f t="shared" si="5"/>
        <v>0</v>
      </c>
      <c r="D28" s="31">
        <v>1283022</v>
      </c>
      <c r="E28" s="10">
        <v>796298.74</v>
      </c>
      <c r="F28" s="42">
        <v>796298.74</v>
      </c>
      <c r="G28" s="43">
        <f t="shared" si="0"/>
        <v>-486723.26</v>
      </c>
    </row>
    <row r="29" spans="1:7" x14ac:dyDescent="0.2">
      <c r="A29" s="12" t="s">
        <v>32</v>
      </c>
      <c r="B29" s="26"/>
      <c r="C29" s="40"/>
      <c r="D29" s="31"/>
      <c r="E29" s="10"/>
      <c r="F29" s="42"/>
      <c r="G29" s="43">
        <f t="shared" si="0"/>
        <v>0</v>
      </c>
    </row>
    <row r="30" spans="1:7" x14ac:dyDescent="0.2">
      <c r="A30" s="12" t="s">
        <v>33</v>
      </c>
      <c r="B30" s="26">
        <v>861088</v>
      </c>
      <c r="C30" s="40">
        <f t="shared" ref="C30" si="7">B30-D30</f>
        <v>0</v>
      </c>
      <c r="D30" s="31">
        <v>861088</v>
      </c>
      <c r="E30" s="10">
        <v>447804.28</v>
      </c>
      <c r="F30" s="42">
        <v>447804.28</v>
      </c>
      <c r="G30" s="43">
        <f t="shared" si="0"/>
        <v>-413283.72</v>
      </c>
    </row>
    <row r="31" spans="1:7" x14ac:dyDescent="0.2">
      <c r="A31" s="11" t="s">
        <v>34</v>
      </c>
      <c r="B31" s="26"/>
      <c r="C31" s="40"/>
      <c r="D31" s="31"/>
      <c r="E31" s="10"/>
      <c r="F31" s="36"/>
      <c r="G31" s="43">
        <f t="shared" si="0"/>
        <v>0</v>
      </c>
    </row>
    <row r="32" spans="1:7" x14ac:dyDescent="0.2">
      <c r="A32" s="11" t="s">
        <v>35</v>
      </c>
      <c r="B32" s="26">
        <f>SUM(B33)</f>
        <v>2592931.7799999998</v>
      </c>
      <c r="C32" s="40">
        <f t="shared" ref="C32:C34" si="8">D32-B32</f>
        <v>970378.2200000002</v>
      </c>
      <c r="D32" s="31">
        <f t="shared" ref="D32:F32" si="9">SUM(D33)</f>
        <v>3563310</v>
      </c>
      <c r="E32" s="10">
        <f t="shared" si="9"/>
        <v>1842509.29</v>
      </c>
      <c r="F32" s="36">
        <f t="shared" si="9"/>
        <v>1842509.29</v>
      </c>
      <c r="G32" s="43">
        <f t="shared" si="0"/>
        <v>-750422.48999999976</v>
      </c>
    </row>
    <row r="33" spans="1:10" x14ac:dyDescent="0.2">
      <c r="A33" s="12" t="s">
        <v>36</v>
      </c>
      <c r="B33" s="26">
        <f>2462858.78+80073+50000</f>
        <v>2592931.7799999998</v>
      </c>
      <c r="C33" s="40">
        <f t="shared" si="8"/>
        <v>970378.2200000002</v>
      </c>
      <c r="D33" s="31">
        <v>3563310</v>
      </c>
      <c r="E33" s="10">
        <v>1842509.29</v>
      </c>
      <c r="F33" s="43">
        <v>1842509.29</v>
      </c>
      <c r="G33" s="43">
        <f t="shared" si="0"/>
        <v>-750422.48999999976</v>
      </c>
    </row>
    <row r="34" spans="1:10" x14ac:dyDescent="0.2">
      <c r="A34" s="11" t="s">
        <v>37</v>
      </c>
      <c r="B34" s="26">
        <f>SUM(B35:B36)</f>
        <v>1500000</v>
      </c>
      <c r="C34" s="40">
        <f t="shared" si="8"/>
        <v>0</v>
      </c>
      <c r="D34" s="31">
        <f t="shared" ref="D34:F34" si="10">SUM(D35:D36)</f>
        <v>1500000</v>
      </c>
      <c r="E34" s="10">
        <f t="shared" si="10"/>
        <v>869323.98</v>
      </c>
      <c r="F34" s="36">
        <f t="shared" si="10"/>
        <v>869323.98</v>
      </c>
      <c r="G34" s="43">
        <f t="shared" si="0"/>
        <v>-630676.02</v>
      </c>
    </row>
    <row r="35" spans="1:10" x14ac:dyDescent="0.2">
      <c r="A35" s="12" t="s">
        <v>38</v>
      </c>
      <c r="B35" s="26"/>
      <c r="C35" s="10"/>
      <c r="D35" s="31"/>
      <c r="E35" s="10"/>
      <c r="F35" s="36"/>
      <c r="G35" s="43">
        <f t="shared" si="0"/>
        <v>0</v>
      </c>
    </row>
    <row r="36" spans="1:10" x14ac:dyDescent="0.2">
      <c r="A36" s="12" t="s">
        <v>39</v>
      </c>
      <c r="B36" s="26">
        <v>1500000</v>
      </c>
      <c r="C36" s="10"/>
      <c r="D36" s="31">
        <v>1500000</v>
      </c>
      <c r="E36" s="10">
        <v>869323.98</v>
      </c>
      <c r="F36" s="43">
        <v>869323.98</v>
      </c>
      <c r="G36" s="43">
        <f t="shared" si="0"/>
        <v>-630676.02</v>
      </c>
    </row>
    <row r="37" spans="1:10" x14ac:dyDescent="0.2">
      <c r="A37" s="9" t="s">
        <v>40</v>
      </c>
      <c r="B37" s="27">
        <f>SUM(B6:B12)+B25+B31+B32+B34+B13</f>
        <v>165079691.78</v>
      </c>
      <c r="C37" s="13">
        <f>SUM(C6:C12)+C25+C31+C32+C34+C13</f>
        <v>5797674.2200000007</v>
      </c>
      <c r="D37" s="32">
        <f>SUM(D6:D12)+D25+D31+D32+D34+D13</f>
        <v>170877366</v>
      </c>
      <c r="E37" s="13">
        <f>SUM(E6:E12)+E25+E31+E32+E34+E13</f>
        <v>102173411.33999999</v>
      </c>
      <c r="F37" s="37">
        <f t="shared" ref="F37" si="11">SUM(F6:F12)+F25+F31+F32+F34+F13</f>
        <v>102173411.33999999</v>
      </c>
      <c r="G37" s="43">
        <f t="shared" si="0"/>
        <v>-62906280.440000013</v>
      </c>
      <c r="J37" s="23"/>
    </row>
    <row r="38" spans="1:10" x14ac:dyDescent="0.2">
      <c r="A38" s="9" t="s">
        <v>41</v>
      </c>
      <c r="B38" s="28"/>
      <c r="C38" s="14"/>
      <c r="D38" s="33"/>
      <c r="E38" s="14"/>
      <c r="F38" s="38"/>
      <c r="G38" s="10"/>
    </row>
    <row r="39" spans="1:10" ht="5.0999999999999996" customHeight="1" x14ac:dyDescent="0.2">
      <c r="A39" s="15"/>
      <c r="B39" s="26"/>
      <c r="C39" s="10"/>
      <c r="D39" s="31"/>
      <c r="E39" s="10"/>
      <c r="F39" s="36"/>
      <c r="G39" s="10"/>
    </row>
    <row r="40" spans="1:10" x14ac:dyDescent="0.2">
      <c r="A40" s="9" t="s">
        <v>42</v>
      </c>
      <c r="B40" s="26"/>
      <c r="C40" s="10"/>
      <c r="D40" s="31"/>
      <c r="E40" s="10"/>
      <c r="F40" s="36"/>
      <c r="G40" s="10"/>
    </row>
    <row r="41" spans="1:10" x14ac:dyDescent="0.2">
      <c r="A41" s="11" t="s">
        <v>43</v>
      </c>
      <c r="B41" s="26">
        <f>SUM(B42:B49)</f>
        <v>138126306</v>
      </c>
      <c r="C41" s="40">
        <f t="shared" ref="C41" si="12">D41-B41</f>
        <v>13241052</v>
      </c>
      <c r="D41" s="31">
        <f t="shared" ref="D41:F41" si="13">SUM(D42:D49)</f>
        <v>151367358</v>
      </c>
      <c r="E41" s="44">
        <v>82511664</v>
      </c>
      <c r="F41" s="36">
        <f t="shared" si="13"/>
        <v>82511664</v>
      </c>
      <c r="G41" s="10">
        <f t="shared" ref="G41:G60" si="14">E41-D41</f>
        <v>-68855694</v>
      </c>
    </row>
    <row r="42" spans="1:10" x14ac:dyDescent="0.2">
      <c r="A42" s="12" t="s">
        <v>44</v>
      </c>
      <c r="B42" s="26"/>
      <c r="C42" s="10"/>
      <c r="D42" s="31"/>
      <c r="E42" s="10"/>
      <c r="F42" s="36"/>
      <c r="G42" s="10"/>
    </row>
    <row r="43" spans="1:10" x14ac:dyDescent="0.2">
      <c r="A43" s="12" t="s">
        <v>45</v>
      </c>
      <c r="B43" s="26"/>
      <c r="C43" s="10"/>
      <c r="D43" s="31"/>
      <c r="E43" s="10"/>
      <c r="F43" s="36"/>
      <c r="G43" s="10"/>
    </row>
    <row r="44" spans="1:10" x14ac:dyDescent="0.2">
      <c r="A44" s="12" t="s">
        <v>46</v>
      </c>
      <c r="B44" s="26">
        <v>62054837</v>
      </c>
      <c r="C44" s="40">
        <f t="shared" ref="C44:C45" si="15">D44-B44</f>
        <v>6225020</v>
      </c>
      <c r="D44" s="31">
        <v>68279857</v>
      </c>
      <c r="E44" s="45">
        <v>40967916</v>
      </c>
      <c r="F44" s="47">
        <v>40967916</v>
      </c>
      <c r="G44" s="10">
        <f t="shared" si="14"/>
        <v>-27311941</v>
      </c>
    </row>
    <row r="45" spans="1:10" ht="22.5" x14ac:dyDescent="0.2">
      <c r="A45" s="16" t="s">
        <v>47</v>
      </c>
      <c r="B45" s="26">
        <v>76071469</v>
      </c>
      <c r="C45" s="40">
        <f t="shared" si="15"/>
        <v>7016032</v>
      </c>
      <c r="D45" s="31">
        <v>83087501</v>
      </c>
      <c r="E45" s="46">
        <v>41543748</v>
      </c>
      <c r="F45" s="47">
        <v>41543748</v>
      </c>
      <c r="G45" s="10">
        <f t="shared" si="14"/>
        <v>-41543753</v>
      </c>
    </row>
    <row r="46" spans="1:10" x14ac:dyDescent="0.2">
      <c r="A46" s="12" t="s">
        <v>48</v>
      </c>
      <c r="B46" s="26"/>
      <c r="C46" s="10"/>
      <c r="D46" s="31"/>
      <c r="E46" s="10"/>
      <c r="F46" s="36"/>
      <c r="G46" s="10"/>
    </row>
    <row r="47" spans="1:10" x14ac:dyDescent="0.2">
      <c r="A47" s="12" t="s">
        <v>49</v>
      </c>
      <c r="B47" s="26"/>
      <c r="C47" s="10"/>
      <c r="D47" s="31"/>
      <c r="E47" s="10"/>
      <c r="F47" s="36"/>
      <c r="G47" s="10"/>
    </row>
    <row r="48" spans="1:10" x14ac:dyDescent="0.2">
      <c r="A48" s="12" t="s">
        <v>50</v>
      </c>
      <c r="B48" s="26"/>
      <c r="C48" s="10"/>
      <c r="D48" s="31"/>
      <c r="E48" s="10"/>
      <c r="F48" s="36"/>
      <c r="G48" s="10"/>
    </row>
    <row r="49" spans="1:7" x14ac:dyDescent="0.2">
      <c r="A49" s="12" t="s">
        <v>51</v>
      </c>
      <c r="B49" s="26"/>
      <c r="C49" s="10"/>
      <c r="D49" s="31"/>
      <c r="E49" s="10"/>
      <c r="F49" s="36"/>
      <c r="G49" s="10"/>
    </row>
    <row r="50" spans="1:7" x14ac:dyDescent="0.2">
      <c r="A50" s="11" t="s">
        <v>52</v>
      </c>
      <c r="B50" s="26">
        <f>SUM(B51:B58)</f>
        <v>183978824.79000002</v>
      </c>
      <c r="C50" s="40">
        <f t="shared" ref="C50" si="16">D50-B50</f>
        <v>-9647314.8000000119</v>
      </c>
      <c r="D50" s="31">
        <f>SUM(D51:D58)</f>
        <v>174331509.99000001</v>
      </c>
      <c r="E50" s="47">
        <f>SUM(E51:E58)</f>
        <v>3536128.66</v>
      </c>
      <c r="F50" s="36">
        <f>SUM(F51:F58)</f>
        <v>3536128.66</v>
      </c>
      <c r="G50" s="10">
        <f t="shared" si="14"/>
        <v>-170795381.33000001</v>
      </c>
    </row>
    <row r="51" spans="1:7" x14ac:dyDescent="0.2">
      <c r="A51" s="12" t="s">
        <v>53</v>
      </c>
      <c r="B51" s="26"/>
      <c r="C51" s="10"/>
      <c r="D51" s="31"/>
      <c r="E51" s="10"/>
      <c r="F51" s="36"/>
      <c r="G51" s="10"/>
    </row>
    <row r="52" spans="1:7" x14ac:dyDescent="0.2">
      <c r="A52" s="12" t="s">
        <v>54</v>
      </c>
      <c r="B52" s="26"/>
      <c r="C52" s="10"/>
      <c r="D52" s="31"/>
      <c r="E52" s="10"/>
      <c r="F52" s="36"/>
      <c r="G52" s="10"/>
    </row>
    <row r="53" spans="1:7" x14ac:dyDescent="0.2">
      <c r="A53" s="12" t="s">
        <v>55</v>
      </c>
      <c r="B53" s="26"/>
      <c r="C53" s="10"/>
      <c r="D53" s="31"/>
      <c r="E53" s="10"/>
      <c r="F53" s="36"/>
      <c r="G53" s="10"/>
    </row>
    <row r="54" spans="1:7" x14ac:dyDescent="0.2">
      <c r="A54" s="12" t="s">
        <v>56</v>
      </c>
      <c r="B54" s="24">
        <f>92552975.31+91425849.48</f>
        <v>183978824.79000002</v>
      </c>
      <c r="C54" s="40">
        <f t="shared" ref="C54" si="17">D54-B54</f>
        <v>-9647314.8000000119</v>
      </c>
      <c r="D54" s="24">
        <f>34945643.93+139385866.06</f>
        <v>174331509.99000001</v>
      </c>
      <c r="E54" s="47">
        <v>3536128.66</v>
      </c>
      <c r="F54" s="47">
        <v>3536128.66</v>
      </c>
      <c r="G54" s="10">
        <f t="shared" si="14"/>
        <v>-170795381.33000001</v>
      </c>
    </row>
    <row r="55" spans="1:7" x14ac:dyDescent="0.2">
      <c r="A55" s="11" t="s">
        <v>57</v>
      </c>
      <c r="B55" s="26"/>
      <c r="C55" s="40"/>
      <c r="D55" s="31"/>
      <c r="E55" s="10"/>
      <c r="F55" s="36"/>
      <c r="G55" s="10"/>
    </row>
    <row r="56" spans="1:7" x14ac:dyDescent="0.2">
      <c r="A56" s="12" t="s">
        <v>58</v>
      </c>
      <c r="B56" s="26"/>
      <c r="C56" s="10"/>
      <c r="D56" s="31"/>
      <c r="E56" s="10"/>
      <c r="F56" s="36"/>
      <c r="G56" s="10"/>
    </row>
    <row r="57" spans="1:7" x14ac:dyDescent="0.2">
      <c r="A57" s="12" t="s">
        <v>59</v>
      </c>
      <c r="B57" s="26"/>
      <c r="C57" s="10"/>
      <c r="D57" s="31"/>
      <c r="E57" s="10"/>
      <c r="F57" s="36"/>
      <c r="G57" s="10"/>
    </row>
    <row r="58" spans="1:7" x14ac:dyDescent="0.2">
      <c r="A58" s="11" t="s">
        <v>60</v>
      </c>
      <c r="B58" s="26"/>
      <c r="C58" s="10"/>
      <c r="D58" s="31"/>
      <c r="E58" s="10"/>
      <c r="F58" s="36"/>
      <c r="G58" s="10"/>
    </row>
    <row r="59" spans="1:7" x14ac:dyDescent="0.2">
      <c r="A59" s="11" t="s">
        <v>61</v>
      </c>
      <c r="B59" s="26">
        <f>1500000+300000+165000</f>
        <v>1965000</v>
      </c>
      <c r="C59" s="40">
        <f t="shared" ref="C59" si="18">D59-B59</f>
        <v>0</v>
      </c>
      <c r="D59" s="26">
        <f>1500000+300000+165000</f>
        <v>1965000</v>
      </c>
      <c r="E59" s="10">
        <v>1415814.42</v>
      </c>
      <c r="F59" s="36">
        <v>1415814.42</v>
      </c>
      <c r="G59" s="10">
        <f>E59-D59</f>
        <v>-549185.58000000007</v>
      </c>
    </row>
    <row r="60" spans="1:7" x14ac:dyDescent="0.2">
      <c r="A60" s="9" t="s">
        <v>62</v>
      </c>
      <c r="B60" s="27">
        <f>B41+B50+B55+B58+B59</f>
        <v>324070130.79000002</v>
      </c>
      <c r="C60" s="13">
        <f>C41+C50+C55+C58+C59</f>
        <v>3593737.1999999881</v>
      </c>
      <c r="D60" s="32">
        <f>D41+D50+D55+D58+D59</f>
        <v>327663867.99000001</v>
      </c>
      <c r="E60" s="13">
        <f>E41+E50+E55+E58+E59</f>
        <v>87463607.079999998</v>
      </c>
      <c r="F60" s="37">
        <f>F41+F50+F55+F58+F59</f>
        <v>87463607.079999998</v>
      </c>
      <c r="G60" s="13">
        <f t="shared" si="14"/>
        <v>-240200260.91000003</v>
      </c>
    </row>
    <row r="61" spans="1:7" ht="5.0999999999999996" customHeight="1" x14ac:dyDescent="0.2">
      <c r="A61" s="15"/>
      <c r="B61" s="26"/>
      <c r="C61" s="10"/>
      <c r="D61" s="31"/>
      <c r="E61" s="10"/>
      <c r="F61" s="36"/>
      <c r="G61" s="10"/>
    </row>
    <row r="62" spans="1:7" x14ac:dyDescent="0.2">
      <c r="A62" s="9" t="s">
        <v>63</v>
      </c>
      <c r="B62" s="27">
        <f>SUM(B63)</f>
        <v>0</v>
      </c>
      <c r="C62" s="13">
        <f t="shared" ref="C62:F62" si="19">SUM(C63)</f>
        <v>0</v>
      </c>
      <c r="D62" s="32">
        <f t="shared" si="19"/>
        <v>0</v>
      </c>
      <c r="E62" s="13">
        <f t="shared" si="19"/>
        <v>0</v>
      </c>
      <c r="F62" s="37">
        <f t="shared" si="19"/>
        <v>0</v>
      </c>
      <c r="G62" s="13">
        <f>F62-B62</f>
        <v>0</v>
      </c>
    </row>
    <row r="63" spans="1:7" x14ac:dyDescent="0.2">
      <c r="A63" s="11" t="s">
        <v>64</v>
      </c>
      <c r="B63" s="26"/>
      <c r="C63" s="10"/>
      <c r="D63" s="26"/>
      <c r="E63" s="10"/>
      <c r="F63" s="36"/>
      <c r="G63" s="10"/>
    </row>
    <row r="64" spans="1:7" ht="5.0999999999999996" customHeight="1" x14ac:dyDescent="0.2">
      <c r="A64" s="15"/>
      <c r="B64" s="26"/>
      <c r="C64" s="10"/>
      <c r="D64" s="31"/>
      <c r="E64" s="10"/>
      <c r="F64" s="36"/>
      <c r="G64" s="10"/>
    </row>
    <row r="65" spans="1:7" x14ac:dyDescent="0.2">
      <c r="A65" s="9" t="s">
        <v>65</v>
      </c>
      <c r="B65" s="27">
        <f>B37+B60+B62</f>
        <v>489149822.57000005</v>
      </c>
      <c r="C65" s="13">
        <f>C37+C60+C62</f>
        <v>9391411.4199999887</v>
      </c>
      <c r="D65" s="32">
        <f>D37+D60+D62</f>
        <v>498541233.99000001</v>
      </c>
      <c r="E65" s="13">
        <f>E37+E60+E62</f>
        <v>189637018.41999999</v>
      </c>
      <c r="F65" s="37">
        <f>F37+F60+F62</f>
        <v>189637018.41999999</v>
      </c>
      <c r="G65" s="13">
        <f>E65-D65</f>
        <v>-308904215.57000005</v>
      </c>
    </row>
    <row r="66" spans="1:7" ht="5.0999999999999996" customHeight="1" x14ac:dyDescent="0.2">
      <c r="A66" s="15"/>
      <c r="B66" s="26"/>
      <c r="C66" s="10"/>
      <c r="D66" s="31"/>
      <c r="E66" s="10"/>
      <c r="F66" s="36"/>
      <c r="G66" s="10"/>
    </row>
    <row r="67" spans="1:7" x14ac:dyDescent="0.2">
      <c r="A67" s="9" t="s">
        <v>66</v>
      </c>
      <c r="B67" s="26"/>
      <c r="C67" s="10"/>
      <c r="D67" s="31"/>
      <c r="E67" s="10"/>
      <c r="F67" s="36"/>
      <c r="G67" s="10"/>
    </row>
    <row r="68" spans="1:7" x14ac:dyDescent="0.2">
      <c r="A68" s="11" t="s">
        <v>67</v>
      </c>
      <c r="B68" s="26">
        <v>18569274.289999999</v>
      </c>
      <c r="C68" s="40">
        <f t="shared" ref="C68:C69" si="20">D68-B68</f>
        <v>6057415.9200000018</v>
      </c>
      <c r="D68" s="31">
        <v>24626690.210000001</v>
      </c>
      <c r="E68" s="10">
        <v>3836552.39</v>
      </c>
      <c r="F68" s="43">
        <v>3836552.39</v>
      </c>
      <c r="G68" s="43">
        <f t="shared" ref="G68" si="21">E68-D68</f>
        <v>-20790137.82</v>
      </c>
    </row>
    <row r="69" spans="1:7" x14ac:dyDescent="0.2">
      <c r="A69" s="11" t="s">
        <v>68</v>
      </c>
      <c r="B69" s="26">
        <v>114534703.33</v>
      </c>
      <c r="C69" s="40">
        <f t="shared" si="20"/>
        <v>-25006167.549999997</v>
      </c>
      <c r="D69" s="31">
        <v>89528535.780000001</v>
      </c>
      <c r="E69" s="47">
        <v>45994151.329999998</v>
      </c>
      <c r="F69" s="36">
        <v>45994151.329999998</v>
      </c>
      <c r="G69" s="10">
        <f t="shared" ref="G69:G70" si="22">F69-B69</f>
        <v>-68540552</v>
      </c>
    </row>
    <row r="70" spans="1:7" x14ac:dyDescent="0.2">
      <c r="A70" s="17" t="s">
        <v>69</v>
      </c>
      <c r="B70" s="27">
        <f>B68+B69</f>
        <v>133103977.62</v>
      </c>
      <c r="C70" s="13">
        <f t="shared" ref="C70:F70" si="23">C68+C69</f>
        <v>-18948751.629999995</v>
      </c>
      <c r="D70" s="32">
        <f t="shared" si="23"/>
        <v>114155225.99000001</v>
      </c>
      <c r="E70" s="13">
        <f t="shared" si="23"/>
        <v>49830703.719999999</v>
      </c>
      <c r="F70" s="37">
        <f t="shared" si="23"/>
        <v>49830703.719999999</v>
      </c>
      <c r="G70" s="48">
        <f t="shared" si="22"/>
        <v>-83273273.900000006</v>
      </c>
    </row>
    <row r="71" spans="1:7" ht="5.0999999999999996" customHeight="1" x14ac:dyDescent="0.2">
      <c r="A71" s="18"/>
      <c r="B71" s="29"/>
      <c r="C71" s="19"/>
      <c r="D71" s="34"/>
      <c r="E71" s="19"/>
      <c r="F71" s="39"/>
      <c r="G71" s="19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cp:lastPrinted>2017-07-27T03:28:37Z</cp:lastPrinted>
  <dcterms:created xsi:type="dcterms:W3CDTF">2017-01-11T17:22:08Z</dcterms:created>
  <dcterms:modified xsi:type="dcterms:W3CDTF">2017-07-27T20:56:34Z</dcterms:modified>
</cp:coreProperties>
</file>