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ENERO-MARZO 2018\IMPRESA\"/>
    </mc:Choice>
  </mc:AlternateContent>
  <bookViews>
    <workbookView xWindow="0" yWindow="0" windowWidth="14715" windowHeight="8730"/>
  </bookViews>
  <sheets>
    <sheet name="PPI" sheetId="1" r:id="rId1"/>
    <sheet name="Instructivo_PPI" sheetId="4" r:id="rId2"/>
  </sheets>
  <definedNames>
    <definedName name="_xlnm._FilterDatabase" localSheetId="0" hidden="1">PPI!$A$3:$N$22</definedName>
    <definedName name="_xlnm.Print_Titles" localSheetId="0">PPI!$1:$3</definedName>
  </definedNames>
  <calcPr calcId="152511" concurrentCalc="0"/>
</workbook>
</file>

<file path=xl/calcChain.xml><?xml version="1.0" encoding="utf-8"?>
<calcChain xmlns="http://schemas.openxmlformats.org/spreadsheetml/2006/main">
  <c r="N387" i="1" l="1"/>
  <c r="M387" i="1"/>
  <c r="L387" i="1"/>
  <c r="K387" i="1"/>
  <c r="N386" i="1"/>
  <c r="M386" i="1"/>
  <c r="L386" i="1"/>
  <c r="K386" i="1"/>
  <c r="N385" i="1"/>
  <c r="M385" i="1"/>
  <c r="L385" i="1"/>
  <c r="K385" i="1"/>
  <c r="N384" i="1"/>
  <c r="M384" i="1"/>
  <c r="L384" i="1"/>
  <c r="K384" i="1"/>
  <c r="N383" i="1"/>
  <c r="M383" i="1"/>
  <c r="L383" i="1"/>
  <c r="K383" i="1"/>
  <c r="N382" i="1"/>
  <c r="M382" i="1"/>
  <c r="L382" i="1"/>
  <c r="K382" i="1"/>
  <c r="N381" i="1"/>
  <c r="M381" i="1"/>
  <c r="L381" i="1"/>
  <c r="K381" i="1"/>
  <c r="N380" i="1"/>
  <c r="M380" i="1"/>
  <c r="L380" i="1"/>
  <c r="K380" i="1"/>
  <c r="N379" i="1"/>
  <c r="M379" i="1"/>
  <c r="L379" i="1"/>
  <c r="K379" i="1"/>
  <c r="N378" i="1"/>
  <c r="M378" i="1"/>
  <c r="L378" i="1"/>
  <c r="K378" i="1"/>
  <c r="N377" i="1"/>
  <c r="M377" i="1"/>
  <c r="L377" i="1"/>
  <c r="K377" i="1"/>
  <c r="N376" i="1"/>
  <c r="M376" i="1"/>
  <c r="L376" i="1"/>
  <c r="K376" i="1"/>
  <c r="N375" i="1"/>
  <c r="M375" i="1"/>
  <c r="L375" i="1"/>
  <c r="K375" i="1"/>
  <c r="N374" i="1"/>
  <c r="M374" i="1"/>
  <c r="L374" i="1"/>
  <c r="K374" i="1"/>
  <c r="N373" i="1"/>
  <c r="M373" i="1"/>
  <c r="L373" i="1"/>
  <c r="K373" i="1"/>
  <c r="N372" i="1"/>
  <c r="M372" i="1"/>
  <c r="L372" i="1"/>
  <c r="K372" i="1"/>
  <c r="N371" i="1"/>
  <c r="M371" i="1"/>
  <c r="L371" i="1"/>
  <c r="K371" i="1"/>
  <c r="N370" i="1"/>
  <c r="M370" i="1"/>
  <c r="L370" i="1"/>
  <c r="K370" i="1"/>
  <c r="N369" i="1"/>
  <c r="M369" i="1"/>
  <c r="L369" i="1"/>
  <c r="K369" i="1"/>
  <c r="N368" i="1"/>
  <c r="M368" i="1"/>
  <c r="L368" i="1"/>
  <c r="K368" i="1"/>
  <c r="N367" i="1"/>
  <c r="M367" i="1"/>
  <c r="L367" i="1"/>
  <c r="K367" i="1"/>
  <c r="N366" i="1"/>
  <c r="M366" i="1"/>
  <c r="L366" i="1"/>
  <c r="K366" i="1"/>
  <c r="N365" i="1"/>
  <c r="M365" i="1"/>
  <c r="L365" i="1"/>
  <c r="K365" i="1"/>
  <c r="N364" i="1"/>
  <c r="M364" i="1"/>
  <c r="L364" i="1"/>
  <c r="K364" i="1"/>
  <c r="N363" i="1"/>
  <c r="M363" i="1"/>
  <c r="L363" i="1"/>
  <c r="K363" i="1"/>
  <c r="N362" i="1"/>
  <c r="M362" i="1"/>
  <c r="L362" i="1"/>
  <c r="K362" i="1"/>
  <c r="N361" i="1"/>
  <c r="M361" i="1"/>
  <c r="L361" i="1"/>
  <c r="K361" i="1"/>
  <c r="N360" i="1"/>
  <c r="M360" i="1"/>
  <c r="L360" i="1"/>
  <c r="K360" i="1"/>
  <c r="N359" i="1"/>
  <c r="M359" i="1"/>
  <c r="L359" i="1"/>
  <c r="K359" i="1"/>
  <c r="N358" i="1"/>
  <c r="M358" i="1"/>
  <c r="L358" i="1"/>
  <c r="K358" i="1"/>
  <c r="N357" i="1"/>
  <c r="M357" i="1"/>
  <c r="L357" i="1"/>
  <c r="K357" i="1"/>
  <c r="N356" i="1"/>
  <c r="M356" i="1"/>
  <c r="L356" i="1"/>
  <c r="K356" i="1"/>
  <c r="N355" i="1"/>
  <c r="M355" i="1"/>
  <c r="L355" i="1"/>
  <c r="K355" i="1"/>
  <c r="N354" i="1"/>
  <c r="M354" i="1"/>
  <c r="L354" i="1"/>
  <c r="K354" i="1"/>
  <c r="N353" i="1"/>
  <c r="M353" i="1"/>
  <c r="L353" i="1"/>
  <c r="K353" i="1"/>
  <c r="N352" i="1"/>
  <c r="M352" i="1"/>
  <c r="L352" i="1"/>
  <c r="K352" i="1"/>
  <c r="N351" i="1"/>
  <c r="M351" i="1"/>
  <c r="L351" i="1"/>
  <c r="K351" i="1"/>
  <c r="N350" i="1"/>
  <c r="M350" i="1"/>
  <c r="L350" i="1"/>
  <c r="K350" i="1"/>
  <c r="N349" i="1"/>
  <c r="M349" i="1"/>
  <c r="L349" i="1"/>
  <c r="K349" i="1"/>
  <c r="N348" i="1"/>
  <c r="M348" i="1"/>
  <c r="L348" i="1"/>
  <c r="K348" i="1"/>
  <c r="N347" i="1"/>
  <c r="M347" i="1"/>
  <c r="L347" i="1"/>
  <c r="K347" i="1"/>
  <c r="N346" i="1"/>
  <c r="M346" i="1"/>
  <c r="L346" i="1"/>
  <c r="K346" i="1"/>
  <c r="N345" i="1"/>
  <c r="M345" i="1"/>
  <c r="L345" i="1"/>
  <c r="K345" i="1"/>
  <c r="N344" i="1"/>
  <c r="M344" i="1"/>
  <c r="L344" i="1"/>
  <c r="K344" i="1"/>
  <c r="N343" i="1"/>
  <c r="M343" i="1"/>
  <c r="L343" i="1"/>
  <c r="K343" i="1"/>
  <c r="N342" i="1"/>
  <c r="M342" i="1"/>
  <c r="L342" i="1"/>
  <c r="K342" i="1"/>
  <c r="F342" i="1"/>
  <c r="N341" i="1"/>
  <c r="M341" i="1"/>
  <c r="L341" i="1"/>
  <c r="K341" i="1"/>
  <c r="N340" i="1"/>
  <c r="M340" i="1"/>
  <c r="L340" i="1"/>
  <c r="K340" i="1"/>
  <c r="F340" i="1"/>
  <c r="N339" i="1"/>
  <c r="M339" i="1"/>
  <c r="K339" i="1"/>
  <c r="F339" i="1"/>
  <c r="L339" i="1"/>
  <c r="N338" i="1"/>
  <c r="M338" i="1"/>
  <c r="L338" i="1"/>
  <c r="K338" i="1"/>
  <c r="N337" i="1"/>
  <c r="M337" i="1"/>
  <c r="L337" i="1"/>
  <c r="K337" i="1"/>
  <c r="N336" i="1"/>
  <c r="M336" i="1"/>
  <c r="L336" i="1"/>
  <c r="K336" i="1"/>
  <c r="N335" i="1"/>
  <c r="M335" i="1"/>
  <c r="L335" i="1"/>
  <c r="K335" i="1"/>
  <c r="N334" i="1"/>
  <c r="M334" i="1"/>
  <c r="L334" i="1"/>
  <c r="K334" i="1"/>
  <c r="N333" i="1"/>
  <c r="M333" i="1"/>
  <c r="L333" i="1"/>
  <c r="K333" i="1"/>
  <c r="N332" i="1"/>
  <c r="M332" i="1"/>
  <c r="L332" i="1"/>
  <c r="K332" i="1"/>
  <c r="N331" i="1"/>
  <c r="M331" i="1"/>
  <c r="L331" i="1"/>
  <c r="K331" i="1"/>
  <c r="N330" i="1"/>
  <c r="M330" i="1"/>
  <c r="L330" i="1"/>
  <c r="K330" i="1"/>
  <c r="N329" i="1"/>
  <c r="M329" i="1"/>
  <c r="L329" i="1"/>
  <c r="K329" i="1"/>
  <c r="N328" i="1"/>
  <c r="M328" i="1"/>
  <c r="L328" i="1"/>
  <c r="K328" i="1"/>
  <c r="N327" i="1"/>
  <c r="M327" i="1"/>
  <c r="L327" i="1"/>
  <c r="K327" i="1"/>
  <c r="N326" i="1"/>
  <c r="M326" i="1"/>
  <c r="L326" i="1"/>
  <c r="K326" i="1"/>
  <c r="N325" i="1"/>
  <c r="M325" i="1"/>
  <c r="L325" i="1"/>
  <c r="K325" i="1"/>
  <c r="N324" i="1"/>
  <c r="M324" i="1"/>
  <c r="L324" i="1"/>
  <c r="K324" i="1"/>
  <c r="N323" i="1"/>
  <c r="M323" i="1"/>
  <c r="L323" i="1"/>
  <c r="K323" i="1"/>
  <c r="N322" i="1"/>
  <c r="M322" i="1"/>
  <c r="L322" i="1"/>
  <c r="K322" i="1"/>
  <c r="N321" i="1"/>
  <c r="M321" i="1"/>
  <c r="L321" i="1"/>
  <c r="K321" i="1"/>
  <c r="N320" i="1"/>
  <c r="M320" i="1"/>
  <c r="K320" i="1"/>
  <c r="F320" i="1"/>
  <c r="L320" i="1"/>
  <c r="N319" i="1"/>
  <c r="M319" i="1"/>
  <c r="L319" i="1"/>
  <c r="K319" i="1"/>
  <c r="N318" i="1"/>
  <c r="M318" i="1"/>
  <c r="L318" i="1"/>
  <c r="K318" i="1"/>
  <c r="N317" i="1"/>
  <c r="M317" i="1"/>
  <c r="L317" i="1"/>
  <c r="K317" i="1"/>
  <c r="F317" i="1"/>
  <c r="N316" i="1"/>
  <c r="M316" i="1"/>
  <c r="L316" i="1"/>
  <c r="K316" i="1"/>
  <c r="F316" i="1"/>
  <c r="N315" i="1"/>
  <c r="M315" i="1"/>
  <c r="L315" i="1"/>
  <c r="K315" i="1"/>
  <c r="N314" i="1"/>
  <c r="M314" i="1"/>
  <c r="L314" i="1"/>
  <c r="K314" i="1"/>
  <c r="N313" i="1"/>
  <c r="M313" i="1"/>
  <c r="L313" i="1"/>
  <c r="K313" i="1"/>
  <c r="N312" i="1"/>
  <c r="M312" i="1"/>
  <c r="L312" i="1"/>
  <c r="K312" i="1"/>
  <c r="N311" i="1"/>
  <c r="M311" i="1"/>
  <c r="L311" i="1"/>
  <c r="K311" i="1"/>
  <c r="N310" i="1"/>
  <c r="M310" i="1"/>
  <c r="L310" i="1"/>
  <c r="K310" i="1"/>
  <c r="N309" i="1"/>
  <c r="M309" i="1"/>
  <c r="L309" i="1"/>
  <c r="K309" i="1"/>
  <c r="N308" i="1"/>
  <c r="M308" i="1"/>
  <c r="L308" i="1"/>
  <c r="K308" i="1"/>
  <c r="N307" i="1"/>
  <c r="M307" i="1"/>
  <c r="L307" i="1"/>
  <c r="K307" i="1"/>
  <c r="N306" i="1"/>
  <c r="M306" i="1"/>
  <c r="L306" i="1"/>
  <c r="K306" i="1"/>
  <c r="N305" i="1"/>
  <c r="M305" i="1"/>
  <c r="L305" i="1"/>
  <c r="K305" i="1"/>
  <c r="N304" i="1"/>
  <c r="M304" i="1"/>
  <c r="L304" i="1"/>
  <c r="K304" i="1"/>
  <c r="N303" i="1"/>
  <c r="M303" i="1"/>
  <c r="L303" i="1"/>
  <c r="K303" i="1"/>
  <c r="N302" i="1"/>
  <c r="M302" i="1"/>
  <c r="L302" i="1"/>
  <c r="K302" i="1"/>
  <c r="N301" i="1"/>
  <c r="M301" i="1"/>
  <c r="L301" i="1"/>
  <c r="K301" i="1"/>
  <c r="N300" i="1"/>
  <c r="M300" i="1"/>
  <c r="L300" i="1"/>
  <c r="K300" i="1"/>
  <c r="N299" i="1"/>
  <c r="M299" i="1"/>
  <c r="L299" i="1"/>
  <c r="K299" i="1"/>
  <c r="N298" i="1"/>
  <c r="M298" i="1"/>
  <c r="L298" i="1"/>
  <c r="K298" i="1"/>
  <c r="N297" i="1"/>
  <c r="M297" i="1"/>
  <c r="L297" i="1"/>
  <c r="K297" i="1"/>
  <c r="N296" i="1"/>
  <c r="M296" i="1"/>
  <c r="L296" i="1"/>
  <c r="K296" i="1"/>
  <c r="N295" i="1"/>
  <c r="M295" i="1"/>
  <c r="L295" i="1"/>
  <c r="K295" i="1"/>
  <c r="N294" i="1"/>
  <c r="M294" i="1"/>
  <c r="L294" i="1"/>
  <c r="K294" i="1"/>
  <c r="N293" i="1"/>
  <c r="M293" i="1"/>
  <c r="L293" i="1"/>
  <c r="K293" i="1"/>
  <c r="N292" i="1"/>
  <c r="M292" i="1"/>
  <c r="L292" i="1"/>
  <c r="K292" i="1"/>
  <c r="N291" i="1"/>
  <c r="M291" i="1"/>
  <c r="L291" i="1"/>
  <c r="K291" i="1"/>
  <c r="N290" i="1"/>
  <c r="M290" i="1"/>
  <c r="L290" i="1"/>
  <c r="K290" i="1"/>
  <c r="N289" i="1"/>
  <c r="M289" i="1"/>
  <c r="L289" i="1"/>
  <c r="K289" i="1"/>
  <c r="N288" i="1"/>
  <c r="M288" i="1"/>
  <c r="L288" i="1"/>
  <c r="K288" i="1"/>
  <c r="N287" i="1"/>
  <c r="M287" i="1"/>
  <c r="L287" i="1"/>
  <c r="K287" i="1"/>
  <c r="N286" i="1"/>
  <c r="M286" i="1"/>
  <c r="L286" i="1"/>
  <c r="K286" i="1"/>
  <c r="N285" i="1"/>
  <c r="M285" i="1"/>
  <c r="L285" i="1"/>
  <c r="K285" i="1"/>
  <c r="N284" i="1"/>
  <c r="M284" i="1"/>
  <c r="L284" i="1"/>
  <c r="K284" i="1"/>
  <c r="N283" i="1"/>
  <c r="M283" i="1"/>
  <c r="L283" i="1"/>
  <c r="K283" i="1"/>
  <c r="N282" i="1"/>
  <c r="M282" i="1"/>
  <c r="L282" i="1"/>
  <c r="K282" i="1"/>
  <c r="N281" i="1"/>
  <c r="M281" i="1"/>
  <c r="L281" i="1"/>
  <c r="K281" i="1"/>
  <c r="N280" i="1"/>
  <c r="M280" i="1"/>
  <c r="L280" i="1"/>
  <c r="K280" i="1"/>
  <c r="N279" i="1"/>
  <c r="M279" i="1"/>
  <c r="L279" i="1"/>
  <c r="K279" i="1"/>
  <c r="N278" i="1"/>
  <c r="M278" i="1"/>
  <c r="L278" i="1"/>
  <c r="K278" i="1"/>
  <c r="N277" i="1"/>
  <c r="M277" i="1"/>
  <c r="L277" i="1"/>
  <c r="K277" i="1"/>
  <c r="N276" i="1"/>
  <c r="M276" i="1"/>
  <c r="L276" i="1"/>
  <c r="K276" i="1"/>
  <c r="N275" i="1"/>
  <c r="M275" i="1"/>
  <c r="L275" i="1"/>
  <c r="K275" i="1"/>
  <c r="N274" i="1"/>
  <c r="M274" i="1"/>
  <c r="L274" i="1"/>
  <c r="K274" i="1"/>
  <c r="N273" i="1"/>
  <c r="M273" i="1"/>
  <c r="G273" i="1"/>
  <c r="L273" i="1"/>
  <c r="N272" i="1"/>
  <c r="M272" i="1"/>
  <c r="L272" i="1"/>
  <c r="K272" i="1"/>
  <c r="N271" i="1"/>
  <c r="M271" i="1"/>
  <c r="L271" i="1"/>
  <c r="K271" i="1"/>
  <c r="N270" i="1"/>
  <c r="M270" i="1"/>
  <c r="L270" i="1"/>
  <c r="K270" i="1"/>
  <c r="N269" i="1"/>
  <c r="M269" i="1"/>
  <c r="L269" i="1"/>
  <c r="K269" i="1"/>
  <c r="N268" i="1"/>
  <c r="M268" i="1"/>
  <c r="L268" i="1"/>
  <c r="K268" i="1"/>
  <c r="N267" i="1"/>
  <c r="M267" i="1"/>
  <c r="L267" i="1"/>
  <c r="K267" i="1"/>
  <c r="N266" i="1"/>
  <c r="M266" i="1"/>
  <c r="L266" i="1"/>
  <c r="K266" i="1"/>
  <c r="N265" i="1"/>
  <c r="M265" i="1"/>
  <c r="L265" i="1"/>
  <c r="K265" i="1"/>
  <c r="N264" i="1"/>
  <c r="M264" i="1"/>
  <c r="L264" i="1"/>
  <c r="K264" i="1"/>
  <c r="N263" i="1"/>
  <c r="M263" i="1"/>
  <c r="L263" i="1"/>
  <c r="K263" i="1"/>
  <c r="N262" i="1"/>
  <c r="M262" i="1"/>
  <c r="L262" i="1"/>
  <c r="K262" i="1"/>
  <c r="N261" i="1"/>
  <c r="M261" i="1"/>
  <c r="L261" i="1"/>
  <c r="K261" i="1"/>
  <c r="N260" i="1"/>
  <c r="M260" i="1"/>
  <c r="L260" i="1"/>
  <c r="K260" i="1"/>
  <c r="N259" i="1"/>
  <c r="M259" i="1"/>
  <c r="L259" i="1"/>
  <c r="K259" i="1"/>
  <c r="N258" i="1"/>
  <c r="M258" i="1"/>
  <c r="L258" i="1"/>
  <c r="K258" i="1"/>
  <c r="N257" i="1"/>
  <c r="M257" i="1"/>
  <c r="L257" i="1"/>
  <c r="K257" i="1"/>
  <c r="N256" i="1"/>
  <c r="M256" i="1"/>
  <c r="L256" i="1"/>
  <c r="K256" i="1"/>
  <c r="N255" i="1"/>
  <c r="M255" i="1"/>
  <c r="L255" i="1"/>
  <c r="K255" i="1"/>
  <c r="N254" i="1"/>
  <c r="M254" i="1"/>
  <c r="L254" i="1"/>
  <c r="K254" i="1"/>
  <c r="N253" i="1"/>
  <c r="M253" i="1"/>
  <c r="L253" i="1"/>
  <c r="K253" i="1"/>
  <c r="N252" i="1"/>
  <c r="M252" i="1"/>
  <c r="L252" i="1"/>
  <c r="K252" i="1"/>
  <c r="N251" i="1"/>
  <c r="M251" i="1"/>
  <c r="L251" i="1"/>
  <c r="K251" i="1"/>
  <c r="N250" i="1"/>
  <c r="M250" i="1"/>
  <c r="L250" i="1"/>
  <c r="K250" i="1"/>
  <c r="N249" i="1"/>
  <c r="M249" i="1"/>
  <c r="L249" i="1"/>
  <c r="K249" i="1"/>
  <c r="N248" i="1"/>
  <c r="M248" i="1"/>
  <c r="L248" i="1"/>
  <c r="K248" i="1"/>
  <c r="N247" i="1"/>
  <c r="M247" i="1"/>
  <c r="L247" i="1"/>
  <c r="K247" i="1"/>
  <c r="N246" i="1"/>
  <c r="M246" i="1"/>
  <c r="L246" i="1"/>
  <c r="K246" i="1"/>
  <c r="N245" i="1"/>
  <c r="M245" i="1"/>
  <c r="L245" i="1"/>
  <c r="K245" i="1"/>
  <c r="N244" i="1"/>
  <c r="M244" i="1"/>
  <c r="L244" i="1"/>
  <c r="K244" i="1"/>
  <c r="N243" i="1"/>
  <c r="M243" i="1"/>
  <c r="L243" i="1"/>
  <c r="K243" i="1"/>
  <c r="N242" i="1"/>
  <c r="M242" i="1"/>
  <c r="L242" i="1"/>
  <c r="K242" i="1"/>
  <c r="N241" i="1"/>
  <c r="M241" i="1"/>
  <c r="L241" i="1"/>
  <c r="K241" i="1"/>
  <c r="N240" i="1"/>
  <c r="M240" i="1"/>
  <c r="L240" i="1"/>
  <c r="K240" i="1"/>
  <c r="N239" i="1"/>
  <c r="M239" i="1"/>
  <c r="L239" i="1"/>
  <c r="K239" i="1"/>
  <c r="N238" i="1"/>
  <c r="M238" i="1"/>
  <c r="L238" i="1"/>
  <c r="K238" i="1"/>
  <c r="N237" i="1"/>
  <c r="M237" i="1"/>
  <c r="L237" i="1"/>
  <c r="K237" i="1"/>
  <c r="N236" i="1"/>
  <c r="M236" i="1"/>
  <c r="L236" i="1"/>
  <c r="K236" i="1"/>
  <c r="N235" i="1"/>
  <c r="M235" i="1"/>
  <c r="K235" i="1"/>
  <c r="F235" i="1"/>
  <c r="L235" i="1"/>
  <c r="N234" i="1"/>
  <c r="M234" i="1"/>
  <c r="L234" i="1"/>
  <c r="K234" i="1"/>
  <c r="N233" i="1"/>
  <c r="M233" i="1"/>
  <c r="L233" i="1"/>
  <c r="K233" i="1"/>
  <c r="N232" i="1"/>
  <c r="M232" i="1"/>
  <c r="L232" i="1"/>
  <c r="K232" i="1"/>
  <c r="F232" i="1"/>
  <c r="N231" i="1"/>
  <c r="M231" i="1"/>
  <c r="L231" i="1"/>
  <c r="K231" i="1"/>
  <c r="N230" i="1"/>
  <c r="M230" i="1"/>
  <c r="L230" i="1"/>
  <c r="K230" i="1"/>
  <c r="N229" i="1"/>
  <c r="M229" i="1"/>
  <c r="L229" i="1"/>
  <c r="K229" i="1"/>
  <c r="F229" i="1"/>
  <c r="N228" i="1"/>
  <c r="M228" i="1"/>
  <c r="L228" i="1"/>
  <c r="K228" i="1"/>
  <c r="N227" i="1"/>
  <c r="M227" i="1"/>
  <c r="L227" i="1"/>
  <c r="K227" i="1"/>
  <c r="N226" i="1"/>
  <c r="M226" i="1"/>
  <c r="L226" i="1"/>
  <c r="K226" i="1"/>
  <c r="N225" i="1"/>
  <c r="M225" i="1"/>
  <c r="L225" i="1"/>
  <c r="K225" i="1"/>
  <c r="N224" i="1"/>
  <c r="M224" i="1"/>
  <c r="L224" i="1"/>
  <c r="K224" i="1"/>
  <c r="N223" i="1"/>
  <c r="M223" i="1"/>
  <c r="L223" i="1"/>
  <c r="K223" i="1"/>
  <c r="N222" i="1"/>
  <c r="M222" i="1"/>
  <c r="L222" i="1"/>
  <c r="K222" i="1"/>
  <c r="N221" i="1"/>
  <c r="M221" i="1"/>
  <c r="L221" i="1"/>
  <c r="K221" i="1"/>
  <c r="N220" i="1"/>
  <c r="M220" i="1"/>
  <c r="L220" i="1"/>
  <c r="K220" i="1"/>
  <c r="N219" i="1"/>
  <c r="M219" i="1"/>
  <c r="L219" i="1"/>
  <c r="K219" i="1"/>
  <c r="N218" i="1"/>
  <c r="M218" i="1"/>
  <c r="L218" i="1"/>
  <c r="K218" i="1"/>
  <c r="N217" i="1"/>
  <c r="M217" i="1"/>
  <c r="L217" i="1"/>
  <c r="K217" i="1"/>
  <c r="N216" i="1"/>
  <c r="M216" i="1"/>
  <c r="L216" i="1"/>
  <c r="K216" i="1"/>
  <c r="N215" i="1"/>
  <c r="M215" i="1"/>
  <c r="L215" i="1"/>
  <c r="K215" i="1"/>
  <c r="N214" i="1"/>
  <c r="M214" i="1"/>
  <c r="L214" i="1"/>
  <c r="K214" i="1"/>
  <c r="N213" i="1"/>
  <c r="M213" i="1"/>
  <c r="L213" i="1"/>
  <c r="K213" i="1"/>
  <c r="N212" i="1"/>
  <c r="M212" i="1"/>
  <c r="L212" i="1"/>
  <c r="K212" i="1"/>
  <c r="N211" i="1"/>
  <c r="M211" i="1"/>
  <c r="L211" i="1"/>
  <c r="K211" i="1"/>
  <c r="N210" i="1"/>
  <c r="M210" i="1"/>
  <c r="L210" i="1"/>
  <c r="K210" i="1"/>
  <c r="N209" i="1"/>
  <c r="M209" i="1"/>
  <c r="L209" i="1"/>
  <c r="K209" i="1"/>
  <c r="N208" i="1"/>
  <c r="M208" i="1"/>
  <c r="L208" i="1"/>
  <c r="K208" i="1"/>
  <c r="N207" i="1"/>
  <c r="M207" i="1"/>
  <c r="L207" i="1"/>
  <c r="K207" i="1"/>
  <c r="N206" i="1"/>
  <c r="M206" i="1"/>
  <c r="L206" i="1"/>
  <c r="K206" i="1"/>
  <c r="N205" i="1"/>
  <c r="M205" i="1"/>
  <c r="L205" i="1"/>
  <c r="K205" i="1"/>
  <c r="N204" i="1"/>
  <c r="M204" i="1"/>
  <c r="L204" i="1"/>
  <c r="K204" i="1"/>
  <c r="N203" i="1"/>
  <c r="M203" i="1"/>
  <c r="L203" i="1"/>
  <c r="K203" i="1"/>
  <c r="N202" i="1"/>
  <c r="M202" i="1"/>
  <c r="L202" i="1"/>
  <c r="K202" i="1"/>
  <c r="N201" i="1"/>
  <c r="M201" i="1"/>
  <c r="L201" i="1"/>
  <c r="K201" i="1"/>
  <c r="N200" i="1"/>
  <c r="M200" i="1"/>
  <c r="L200" i="1"/>
  <c r="K200" i="1"/>
  <c r="N199" i="1"/>
  <c r="M199" i="1"/>
  <c r="L199" i="1"/>
  <c r="K199" i="1"/>
  <c r="N198" i="1"/>
  <c r="M198" i="1"/>
  <c r="L198" i="1"/>
  <c r="K198" i="1"/>
  <c r="N197" i="1"/>
  <c r="M197" i="1"/>
  <c r="L197" i="1"/>
  <c r="K197" i="1"/>
  <c r="N196" i="1"/>
  <c r="M196" i="1"/>
  <c r="L196" i="1"/>
  <c r="K196" i="1"/>
  <c r="N195" i="1"/>
  <c r="M195" i="1"/>
  <c r="L195" i="1"/>
  <c r="K195" i="1"/>
  <c r="N194" i="1"/>
  <c r="M194" i="1"/>
  <c r="L194" i="1"/>
  <c r="K194" i="1"/>
  <c r="N193" i="1"/>
  <c r="M193" i="1"/>
  <c r="L193" i="1"/>
  <c r="K193" i="1"/>
  <c r="N192" i="1"/>
  <c r="M192" i="1"/>
  <c r="L192" i="1"/>
  <c r="K192" i="1"/>
  <c r="N191" i="1"/>
  <c r="M191" i="1"/>
  <c r="L191" i="1"/>
  <c r="K191" i="1"/>
  <c r="N190" i="1"/>
  <c r="M190" i="1"/>
  <c r="L190" i="1"/>
  <c r="K190" i="1"/>
  <c r="N189" i="1"/>
  <c r="M189" i="1"/>
  <c r="L189" i="1"/>
  <c r="K189" i="1"/>
  <c r="N188" i="1"/>
  <c r="M188" i="1"/>
  <c r="L188" i="1"/>
  <c r="K188" i="1"/>
  <c r="N187" i="1"/>
  <c r="M187" i="1"/>
  <c r="L187" i="1"/>
  <c r="K187" i="1"/>
  <c r="N186" i="1"/>
  <c r="M186" i="1"/>
  <c r="L186" i="1"/>
  <c r="K186" i="1"/>
  <c r="N185" i="1"/>
  <c r="M185" i="1"/>
  <c r="L185" i="1"/>
  <c r="K185" i="1"/>
  <c r="N184" i="1"/>
  <c r="M184" i="1"/>
  <c r="L184" i="1"/>
  <c r="K184" i="1"/>
  <c r="N183" i="1"/>
  <c r="M183" i="1"/>
  <c r="L183" i="1"/>
  <c r="K183" i="1"/>
  <c r="N182" i="1"/>
  <c r="M182" i="1"/>
  <c r="L182" i="1"/>
  <c r="K182" i="1"/>
  <c r="N181" i="1"/>
  <c r="M181" i="1"/>
  <c r="L181" i="1"/>
  <c r="K181" i="1"/>
  <c r="N180" i="1"/>
  <c r="M180" i="1"/>
  <c r="L180" i="1"/>
  <c r="K180" i="1"/>
  <c r="N179" i="1"/>
  <c r="M179" i="1"/>
  <c r="L179" i="1"/>
  <c r="K179" i="1"/>
  <c r="N178" i="1"/>
  <c r="M178" i="1"/>
  <c r="L178" i="1"/>
  <c r="K178" i="1"/>
  <c r="N177" i="1"/>
  <c r="M177" i="1"/>
  <c r="L177" i="1"/>
  <c r="K177" i="1"/>
  <c r="N176" i="1"/>
  <c r="M176" i="1"/>
  <c r="L176" i="1"/>
  <c r="K176" i="1"/>
  <c r="N175" i="1"/>
  <c r="M175" i="1"/>
  <c r="L175" i="1"/>
  <c r="K175" i="1"/>
  <c r="N174" i="1"/>
  <c r="M174" i="1"/>
  <c r="L174" i="1"/>
  <c r="K174" i="1"/>
  <c r="N173" i="1"/>
  <c r="M173" i="1"/>
  <c r="L173" i="1"/>
  <c r="K173" i="1"/>
  <c r="N172" i="1"/>
  <c r="M172" i="1"/>
  <c r="L172" i="1"/>
  <c r="K172" i="1"/>
  <c r="N171" i="1"/>
  <c r="M171" i="1"/>
  <c r="L171" i="1"/>
  <c r="K171" i="1"/>
  <c r="N170" i="1"/>
  <c r="M170" i="1"/>
  <c r="L170" i="1"/>
  <c r="K170" i="1"/>
  <c r="N169" i="1"/>
  <c r="M169" i="1"/>
  <c r="L169" i="1"/>
  <c r="K169" i="1"/>
  <c r="N168" i="1"/>
  <c r="M168" i="1"/>
  <c r="L168" i="1"/>
  <c r="K168" i="1"/>
  <c r="N167" i="1"/>
  <c r="M167" i="1"/>
  <c r="L167" i="1"/>
  <c r="K167" i="1"/>
  <c r="N166" i="1"/>
  <c r="M166" i="1"/>
  <c r="L166" i="1"/>
  <c r="K166" i="1"/>
  <c r="N165" i="1"/>
  <c r="M165" i="1"/>
  <c r="L165" i="1"/>
  <c r="K165" i="1"/>
  <c r="N164" i="1"/>
  <c r="M164" i="1"/>
  <c r="L164" i="1"/>
  <c r="K164" i="1"/>
  <c r="N163" i="1"/>
  <c r="M163" i="1"/>
  <c r="L163" i="1"/>
  <c r="K163" i="1"/>
  <c r="N162" i="1"/>
  <c r="M162" i="1"/>
  <c r="L162" i="1"/>
  <c r="K162" i="1"/>
  <c r="N161" i="1"/>
  <c r="M161" i="1"/>
  <c r="L161" i="1"/>
  <c r="K161" i="1"/>
  <c r="N160" i="1"/>
  <c r="M160" i="1"/>
  <c r="L160" i="1"/>
  <c r="K160" i="1"/>
  <c r="N159" i="1"/>
  <c r="M159" i="1"/>
  <c r="L159" i="1"/>
  <c r="K159" i="1"/>
  <c r="N158" i="1"/>
  <c r="M158" i="1"/>
  <c r="L158" i="1"/>
  <c r="K158" i="1"/>
  <c r="N157" i="1"/>
  <c r="M157" i="1"/>
  <c r="L157" i="1"/>
  <c r="K157" i="1"/>
  <c r="N156" i="1"/>
  <c r="M156" i="1"/>
  <c r="L156" i="1"/>
  <c r="K156" i="1"/>
  <c r="N155" i="1"/>
  <c r="M155" i="1"/>
  <c r="L155" i="1"/>
  <c r="K155" i="1"/>
  <c r="N154" i="1"/>
  <c r="M154" i="1"/>
  <c r="L154" i="1"/>
  <c r="K154" i="1"/>
  <c r="N153" i="1"/>
  <c r="M153" i="1"/>
  <c r="L153" i="1"/>
  <c r="K153" i="1"/>
  <c r="N152" i="1"/>
  <c r="M152" i="1"/>
  <c r="L152" i="1"/>
  <c r="K152" i="1"/>
  <c r="N151" i="1"/>
  <c r="M151" i="1"/>
  <c r="L151" i="1"/>
  <c r="K151" i="1"/>
  <c r="N150" i="1"/>
  <c r="M150" i="1"/>
  <c r="L150" i="1"/>
  <c r="K150" i="1"/>
  <c r="N149" i="1"/>
  <c r="M149" i="1"/>
  <c r="L149" i="1"/>
  <c r="K149" i="1"/>
  <c r="N148" i="1"/>
  <c r="M148" i="1"/>
  <c r="L148" i="1"/>
  <c r="K148" i="1"/>
  <c r="N147" i="1"/>
  <c r="M147" i="1"/>
  <c r="N146" i="1"/>
  <c r="M146" i="1"/>
  <c r="L146" i="1"/>
  <c r="K146" i="1"/>
  <c r="N145" i="1"/>
  <c r="M145" i="1"/>
  <c r="L145" i="1"/>
  <c r="K145" i="1"/>
  <c r="N144" i="1"/>
  <c r="M144" i="1"/>
  <c r="L144" i="1"/>
  <c r="K144" i="1"/>
  <c r="N143" i="1"/>
  <c r="M143" i="1"/>
  <c r="L143" i="1"/>
  <c r="K143" i="1"/>
  <c r="N142" i="1"/>
  <c r="M142" i="1"/>
  <c r="L142" i="1"/>
  <c r="K142" i="1"/>
  <c r="N141" i="1"/>
  <c r="M141" i="1"/>
  <c r="L141" i="1"/>
  <c r="K141" i="1"/>
  <c r="N140" i="1"/>
  <c r="M140" i="1"/>
  <c r="L140" i="1"/>
  <c r="K140" i="1"/>
  <c r="N139" i="1"/>
  <c r="M139" i="1"/>
  <c r="L139" i="1"/>
  <c r="K139" i="1"/>
  <c r="N138" i="1"/>
  <c r="M138" i="1"/>
  <c r="L138" i="1"/>
  <c r="K138" i="1"/>
  <c r="N137" i="1"/>
  <c r="M137" i="1"/>
  <c r="L137" i="1"/>
  <c r="K137" i="1"/>
  <c r="N136" i="1"/>
  <c r="M136" i="1"/>
  <c r="L136" i="1"/>
  <c r="K136" i="1"/>
  <c r="N135" i="1"/>
  <c r="M135" i="1"/>
  <c r="L135" i="1"/>
  <c r="K135" i="1"/>
  <c r="N134" i="1"/>
  <c r="M134" i="1"/>
  <c r="L134" i="1"/>
  <c r="K134" i="1"/>
  <c r="N133" i="1"/>
  <c r="M133" i="1"/>
  <c r="L133" i="1"/>
  <c r="K133" i="1"/>
  <c r="N132" i="1"/>
  <c r="M132" i="1"/>
  <c r="L132" i="1"/>
  <c r="K132" i="1"/>
  <c r="N131" i="1"/>
  <c r="M131" i="1"/>
  <c r="L131" i="1"/>
  <c r="K131" i="1"/>
  <c r="N130" i="1"/>
  <c r="M130" i="1"/>
  <c r="L130" i="1"/>
  <c r="K130" i="1"/>
  <c r="N129" i="1"/>
  <c r="M129" i="1"/>
  <c r="L129" i="1"/>
  <c r="K129" i="1"/>
  <c r="N128" i="1"/>
  <c r="M128" i="1"/>
  <c r="L128" i="1"/>
  <c r="K128" i="1"/>
  <c r="N127" i="1"/>
  <c r="M127" i="1"/>
  <c r="L127" i="1"/>
  <c r="K127" i="1"/>
  <c r="N126" i="1"/>
  <c r="M126" i="1"/>
  <c r="L126" i="1"/>
  <c r="K126" i="1"/>
  <c r="N125" i="1"/>
  <c r="M125" i="1"/>
  <c r="L125" i="1"/>
  <c r="K125" i="1"/>
  <c r="N124" i="1"/>
  <c r="M124" i="1"/>
  <c r="L124" i="1"/>
  <c r="K124" i="1"/>
  <c r="N123" i="1"/>
  <c r="M123" i="1"/>
  <c r="L123" i="1"/>
  <c r="K123" i="1"/>
  <c r="N122" i="1"/>
  <c r="M122" i="1"/>
  <c r="L122" i="1"/>
  <c r="K122" i="1"/>
  <c r="N121" i="1"/>
  <c r="M121" i="1"/>
  <c r="L121" i="1"/>
  <c r="K121" i="1"/>
  <c r="N120" i="1"/>
  <c r="M120" i="1"/>
  <c r="L120" i="1"/>
  <c r="K120" i="1"/>
  <c r="N119" i="1"/>
  <c r="M119" i="1"/>
  <c r="L119" i="1"/>
  <c r="K119" i="1"/>
  <c r="N118" i="1"/>
  <c r="M118" i="1"/>
  <c r="L118" i="1"/>
  <c r="K118" i="1"/>
  <c r="N117" i="1"/>
  <c r="M117" i="1"/>
  <c r="L117" i="1"/>
  <c r="K117" i="1"/>
  <c r="N116" i="1"/>
  <c r="M116" i="1"/>
  <c r="L116" i="1"/>
  <c r="K116" i="1"/>
  <c r="N115" i="1"/>
  <c r="M115" i="1"/>
  <c r="L115" i="1"/>
  <c r="K115" i="1"/>
  <c r="N113" i="1"/>
  <c r="M113" i="1"/>
  <c r="L113" i="1"/>
  <c r="K113" i="1"/>
  <c r="F113" i="1"/>
  <c r="N112" i="1"/>
  <c r="M112" i="1"/>
  <c r="L112" i="1"/>
  <c r="K112" i="1"/>
  <c r="F112" i="1"/>
  <c r="N111" i="1"/>
  <c r="M111" i="1"/>
  <c r="K111" i="1"/>
  <c r="F111" i="1"/>
  <c r="L111" i="1"/>
  <c r="N110" i="1"/>
  <c r="M110" i="1"/>
  <c r="K110" i="1"/>
  <c r="F110" i="1"/>
  <c r="L110" i="1"/>
  <c r="N109" i="1"/>
  <c r="M109" i="1"/>
  <c r="L109" i="1"/>
  <c r="K109" i="1"/>
  <c r="N108" i="1"/>
  <c r="M108" i="1"/>
  <c r="L108" i="1"/>
  <c r="K108" i="1"/>
  <c r="F108" i="1"/>
  <c r="N107" i="1"/>
  <c r="M107" i="1"/>
  <c r="L107" i="1"/>
  <c r="K107" i="1"/>
  <c r="F107" i="1"/>
  <c r="N106" i="1"/>
  <c r="M106" i="1"/>
  <c r="K106" i="1"/>
  <c r="F106" i="1"/>
  <c r="L106" i="1"/>
  <c r="N105" i="1"/>
  <c r="M105" i="1"/>
  <c r="K105" i="1"/>
  <c r="F105" i="1"/>
  <c r="L105" i="1"/>
  <c r="N104" i="1"/>
  <c r="M104" i="1"/>
  <c r="L104" i="1"/>
  <c r="K104" i="1"/>
  <c r="F104" i="1"/>
  <c r="N103" i="1"/>
  <c r="M103" i="1"/>
  <c r="L103" i="1"/>
  <c r="K103" i="1"/>
  <c r="F103" i="1"/>
  <c r="N102" i="1"/>
  <c r="M102" i="1"/>
  <c r="K102" i="1"/>
  <c r="F102" i="1"/>
  <c r="L102" i="1"/>
  <c r="N101" i="1"/>
  <c r="M101" i="1"/>
  <c r="K101" i="1"/>
  <c r="F101" i="1"/>
  <c r="L101" i="1"/>
  <c r="N100" i="1"/>
  <c r="M100" i="1"/>
  <c r="L100" i="1"/>
  <c r="K100" i="1"/>
  <c r="F100" i="1"/>
  <c r="N99" i="1"/>
  <c r="M99" i="1"/>
  <c r="L99" i="1"/>
  <c r="K99" i="1"/>
  <c r="F99" i="1"/>
  <c r="N98" i="1"/>
  <c r="M98" i="1"/>
  <c r="K98" i="1"/>
  <c r="F98" i="1"/>
  <c r="L98" i="1"/>
  <c r="N97" i="1"/>
  <c r="M97" i="1"/>
  <c r="K97" i="1"/>
  <c r="F97" i="1"/>
  <c r="L97" i="1"/>
  <c r="N96" i="1"/>
  <c r="M96" i="1"/>
  <c r="L96" i="1"/>
  <c r="K96" i="1"/>
  <c r="F96" i="1"/>
  <c r="N95" i="1"/>
  <c r="M95" i="1"/>
  <c r="L95" i="1"/>
  <c r="K95" i="1"/>
  <c r="F95" i="1"/>
  <c r="N94" i="1"/>
  <c r="M94" i="1"/>
  <c r="K94" i="1"/>
  <c r="F94" i="1"/>
  <c r="L94" i="1"/>
  <c r="N93" i="1"/>
  <c r="M93" i="1"/>
  <c r="K93" i="1"/>
  <c r="F93" i="1"/>
  <c r="L93" i="1"/>
  <c r="N92" i="1"/>
  <c r="M92" i="1"/>
  <c r="L92" i="1"/>
  <c r="K92" i="1"/>
  <c r="F92" i="1"/>
  <c r="N89" i="1"/>
  <c r="M89" i="1"/>
  <c r="L89" i="1"/>
  <c r="K89" i="1"/>
  <c r="N88" i="1"/>
  <c r="M88" i="1"/>
  <c r="L88" i="1"/>
  <c r="K88" i="1"/>
  <c r="N87" i="1"/>
  <c r="M87" i="1"/>
  <c r="L87" i="1"/>
  <c r="K87" i="1"/>
  <c r="N86" i="1"/>
  <c r="M86" i="1"/>
  <c r="L86" i="1"/>
  <c r="K86" i="1"/>
  <c r="N85" i="1"/>
  <c r="M85" i="1"/>
  <c r="L85" i="1"/>
  <c r="K85" i="1"/>
  <c r="N84" i="1"/>
  <c r="M84" i="1"/>
  <c r="L84" i="1"/>
  <c r="K84" i="1"/>
  <c r="N83" i="1"/>
  <c r="M83" i="1"/>
  <c r="L83" i="1"/>
  <c r="K83" i="1"/>
  <c r="N82" i="1"/>
  <c r="M82" i="1"/>
  <c r="L82" i="1"/>
  <c r="K82" i="1"/>
  <c r="N81" i="1"/>
  <c r="M81" i="1"/>
  <c r="L81" i="1"/>
  <c r="K81" i="1"/>
  <c r="N80" i="1"/>
  <c r="M80" i="1"/>
  <c r="L80" i="1"/>
  <c r="K80" i="1"/>
  <c r="N79" i="1"/>
  <c r="M79" i="1"/>
  <c r="L79" i="1"/>
  <c r="K79" i="1"/>
  <c r="N78" i="1"/>
  <c r="M78" i="1"/>
  <c r="L78" i="1"/>
  <c r="K78" i="1"/>
  <c r="N77" i="1"/>
  <c r="M77" i="1"/>
  <c r="L77" i="1"/>
  <c r="K77" i="1"/>
  <c r="N76" i="1"/>
  <c r="M76" i="1"/>
  <c r="L76" i="1"/>
  <c r="K76" i="1"/>
  <c r="N75" i="1"/>
  <c r="M75" i="1"/>
  <c r="L75" i="1"/>
  <c r="K75" i="1"/>
  <c r="N74" i="1"/>
  <c r="M74" i="1"/>
  <c r="L74" i="1"/>
  <c r="K74" i="1"/>
  <c r="N73" i="1"/>
  <c r="M73" i="1"/>
  <c r="L73" i="1"/>
  <c r="K73" i="1"/>
  <c r="N72" i="1"/>
  <c r="M72" i="1"/>
  <c r="L72" i="1"/>
  <c r="K72" i="1"/>
  <c r="N71" i="1"/>
  <c r="M71" i="1"/>
  <c r="L71" i="1"/>
  <c r="K71" i="1"/>
  <c r="N70" i="1"/>
  <c r="M70" i="1"/>
  <c r="L70" i="1"/>
  <c r="K70" i="1"/>
  <c r="N69" i="1"/>
  <c r="M69" i="1"/>
  <c r="L69" i="1"/>
  <c r="K69" i="1"/>
  <c r="N68" i="1"/>
  <c r="M68" i="1"/>
  <c r="L68" i="1"/>
  <c r="K68" i="1"/>
  <c r="N67" i="1"/>
  <c r="M67" i="1"/>
  <c r="L67" i="1"/>
  <c r="K67" i="1"/>
  <c r="N66" i="1"/>
  <c r="M66" i="1"/>
  <c r="L66" i="1"/>
  <c r="K66" i="1"/>
  <c r="N65" i="1"/>
  <c r="M65" i="1"/>
  <c r="L65" i="1"/>
  <c r="K65" i="1"/>
  <c r="N64" i="1"/>
  <c r="M64" i="1"/>
  <c r="L64" i="1"/>
  <c r="K64" i="1"/>
  <c r="N63" i="1"/>
  <c r="M63" i="1"/>
  <c r="L63" i="1"/>
  <c r="K63" i="1"/>
  <c r="N62" i="1"/>
  <c r="M62" i="1"/>
  <c r="L62" i="1"/>
  <c r="K62" i="1"/>
  <c r="N61" i="1"/>
  <c r="M61" i="1"/>
  <c r="L61" i="1"/>
  <c r="K61" i="1"/>
  <c r="N60" i="1"/>
  <c r="M60" i="1"/>
  <c r="L60" i="1"/>
  <c r="K60" i="1"/>
  <c r="N59" i="1"/>
  <c r="M59" i="1"/>
  <c r="L59" i="1"/>
  <c r="K59" i="1"/>
  <c r="N58" i="1"/>
  <c r="M58" i="1"/>
  <c r="L58" i="1"/>
  <c r="K58" i="1"/>
  <c r="N57" i="1"/>
  <c r="M57" i="1"/>
  <c r="L57" i="1"/>
  <c r="K57" i="1"/>
  <c r="N56" i="1"/>
  <c r="M56" i="1"/>
  <c r="L56" i="1"/>
  <c r="K56" i="1"/>
  <c r="N55" i="1"/>
  <c r="M55" i="1"/>
  <c r="L55" i="1"/>
  <c r="K55" i="1"/>
  <c r="N54" i="1"/>
  <c r="M54" i="1"/>
  <c r="L54" i="1"/>
  <c r="K54" i="1"/>
  <c r="N53" i="1"/>
  <c r="M53" i="1"/>
  <c r="L53" i="1"/>
  <c r="K53" i="1"/>
  <c r="N52" i="1"/>
  <c r="M52" i="1"/>
  <c r="L52" i="1"/>
  <c r="K52" i="1"/>
  <c r="N51" i="1"/>
  <c r="M51" i="1"/>
  <c r="L51" i="1"/>
  <c r="K51" i="1"/>
  <c r="N50" i="1"/>
  <c r="M50" i="1"/>
  <c r="L50" i="1"/>
  <c r="K50" i="1"/>
  <c r="N49" i="1"/>
  <c r="M49" i="1"/>
  <c r="L49" i="1"/>
  <c r="K49" i="1"/>
  <c r="N48" i="1"/>
  <c r="M48" i="1"/>
  <c r="L48" i="1"/>
  <c r="K48" i="1"/>
  <c r="N47" i="1"/>
  <c r="M47" i="1"/>
  <c r="L47" i="1"/>
  <c r="K47" i="1"/>
  <c r="N46" i="1"/>
  <c r="M46" i="1"/>
  <c r="L46" i="1"/>
  <c r="K46" i="1"/>
  <c r="N45" i="1"/>
  <c r="M45" i="1"/>
  <c r="L45" i="1"/>
  <c r="K45" i="1"/>
  <c r="N44" i="1"/>
  <c r="M44" i="1"/>
  <c r="L44" i="1"/>
  <c r="K44" i="1"/>
  <c r="N43" i="1"/>
  <c r="M43" i="1"/>
  <c r="L43" i="1"/>
  <c r="K43" i="1"/>
  <c r="N42" i="1"/>
  <c r="M42" i="1"/>
  <c r="L42" i="1"/>
  <c r="K42" i="1"/>
  <c r="N41" i="1"/>
  <c r="M41" i="1"/>
  <c r="L41" i="1"/>
  <c r="K41" i="1"/>
  <c r="N40" i="1"/>
  <c r="M40" i="1"/>
  <c r="L40" i="1"/>
  <c r="K40" i="1"/>
  <c r="N39" i="1"/>
  <c r="M39" i="1"/>
  <c r="L39" i="1"/>
  <c r="K39" i="1"/>
  <c r="N38" i="1"/>
  <c r="M38" i="1"/>
  <c r="L38" i="1"/>
  <c r="K38" i="1"/>
  <c r="N37" i="1"/>
  <c r="M37" i="1"/>
  <c r="L37" i="1"/>
  <c r="K37" i="1"/>
  <c r="N36" i="1"/>
  <c r="M36" i="1"/>
  <c r="L36" i="1"/>
  <c r="K36" i="1"/>
  <c r="N35" i="1"/>
  <c r="M35" i="1"/>
  <c r="L35" i="1"/>
  <c r="K35" i="1"/>
  <c r="N34" i="1"/>
  <c r="M34" i="1"/>
  <c r="L34" i="1"/>
  <c r="K34" i="1"/>
  <c r="N33" i="1"/>
  <c r="M33" i="1"/>
  <c r="L33" i="1"/>
  <c r="K33" i="1"/>
  <c r="N32" i="1"/>
  <c r="M32" i="1"/>
  <c r="L32" i="1"/>
  <c r="K32" i="1"/>
  <c r="N31" i="1"/>
  <c r="M31" i="1"/>
  <c r="L31" i="1"/>
  <c r="K31" i="1"/>
  <c r="N30" i="1"/>
  <c r="M30" i="1"/>
  <c r="L30" i="1"/>
  <c r="K30" i="1"/>
  <c r="N29" i="1"/>
  <c r="M29" i="1"/>
  <c r="L29" i="1"/>
  <c r="K29" i="1"/>
  <c r="N28" i="1"/>
  <c r="M28" i="1"/>
  <c r="L28" i="1"/>
  <c r="K28" i="1"/>
  <c r="N27" i="1"/>
  <c r="M27" i="1"/>
  <c r="L27" i="1"/>
  <c r="K27" i="1"/>
  <c r="N26" i="1"/>
  <c r="M26" i="1"/>
  <c r="L26" i="1"/>
  <c r="K26" i="1"/>
  <c r="N25" i="1"/>
  <c r="M25" i="1"/>
  <c r="L25" i="1"/>
  <c r="K25" i="1"/>
  <c r="N24" i="1"/>
  <c r="M24" i="1"/>
  <c r="L24" i="1"/>
  <c r="K24" i="1"/>
  <c r="N23" i="1"/>
  <c r="M23" i="1"/>
  <c r="L23" i="1"/>
  <c r="K23" i="1"/>
  <c r="N22" i="1"/>
  <c r="M22" i="1"/>
  <c r="L22" i="1"/>
  <c r="K22" i="1"/>
  <c r="N21" i="1"/>
  <c r="M21" i="1"/>
  <c r="L21" i="1"/>
  <c r="K21" i="1"/>
  <c r="N20" i="1"/>
  <c r="M20" i="1"/>
  <c r="L20" i="1"/>
  <c r="K20" i="1"/>
  <c r="N19" i="1"/>
  <c r="M19" i="1"/>
  <c r="L19" i="1"/>
  <c r="K19" i="1"/>
  <c r="N18" i="1"/>
  <c r="M18" i="1"/>
  <c r="L18" i="1"/>
  <c r="K18" i="1"/>
  <c r="N17" i="1"/>
  <c r="M17" i="1"/>
  <c r="L17" i="1"/>
  <c r="K17" i="1"/>
  <c r="N16" i="1"/>
  <c r="M16" i="1"/>
  <c r="L16" i="1"/>
  <c r="K16" i="1"/>
  <c r="N15" i="1"/>
  <c r="M15" i="1"/>
  <c r="L15" i="1"/>
  <c r="K15" i="1"/>
  <c r="N14" i="1"/>
  <c r="M14" i="1"/>
  <c r="L14" i="1"/>
  <c r="K14" i="1"/>
  <c r="N13" i="1"/>
  <c r="M13" i="1"/>
  <c r="L13" i="1"/>
  <c r="K13" i="1"/>
  <c r="N12" i="1"/>
  <c r="M12" i="1"/>
  <c r="L12" i="1"/>
  <c r="K12" i="1"/>
  <c r="N11" i="1"/>
  <c r="M11" i="1"/>
  <c r="L11" i="1"/>
  <c r="K11" i="1"/>
  <c r="N10" i="1"/>
  <c r="M10" i="1"/>
  <c r="L10" i="1"/>
  <c r="K10" i="1"/>
  <c r="N9" i="1"/>
  <c r="M9" i="1"/>
  <c r="L9" i="1"/>
  <c r="K9" i="1"/>
  <c r="N8" i="1"/>
  <c r="M8" i="1"/>
  <c r="L8" i="1"/>
  <c r="K8" i="1"/>
  <c r="N7" i="1"/>
  <c r="M7" i="1"/>
  <c r="L7" i="1"/>
  <c r="K7" i="1"/>
  <c r="N6" i="1"/>
  <c r="M6" i="1"/>
  <c r="L6" i="1"/>
  <c r="K6" i="1"/>
  <c r="N5" i="1"/>
  <c r="M5" i="1"/>
  <c r="L5" i="1"/>
  <c r="K5" i="1"/>
  <c r="N4" i="1"/>
  <c r="M4" i="1"/>
  <c r="L4" i="1"/>
  <c r="K4" i="1"/>
  <c r="K273" i="1"/>
</calcChain>
</file>

<file path=xl/sharedStrings.xml><?xml version="1.0" encoding="utf-8"?>
<sst xmlns="http://schemas.openxmlformats.org/spreadsheetml/2006/main" count="1579" uniqueCount="596">
  <si>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</si>
  <si>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</si>
  <si>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</si>
  <si>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</si>
  <si>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</si>
  <si>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</si>
  <si>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</si>
  <si>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</si>
  <si>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</si>
  <si>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</si>
  <si>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</si>
  <si>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</si>
  <si>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</si>
  <si>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</si>
  <si>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</si>
  <si>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</si>
  <si>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</si>
  <si>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</si>
  <si>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</si>
  <si>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</si>
  <si>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</si>
  <si>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</si>
  <si>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</si>
  <si>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</si>
  <si>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</si>
  <si>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</si>
  <si>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</si>
  <si>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</si>
  <si>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</si>
  <si>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</si>
  <si>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</si>
  <si>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</si>
  <si>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</si>
  <si>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</si>
  <si>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</si>
  <si>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</si>
  <si>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</si>
  <si>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</si>
  <si>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</si>
  <si>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</si>
  <si>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APORTACIONES BENEFICIARIOS 17 NO.510</t>
  </si>
  <si>
    <t xml:space="preserve">AMPLIACION DE LINEA Y RED DE DISTRIBUCION ELECTRICA EN LA CALLE GUANAJUATO, SOL. SOLIDARIDAD </t>
  </si>
  <si>
    <t xml:space="preserve">DIRECCION DE OBRAS PUBLICAS </t>
  </si>
  <si>
    <t>AGRICOLA</t>
  </si>
  <si>
    <t>CEA</t>
  </si>
  <si>
    <t xml:space="preserve">AGUA POTABLE </t>
  </si>
  <si>
    <t>SUMINISTRO E INSTALACIÓN DE EQUIPO DE TELEMETRIA Y CONTROL EN EL SISTEMA DE AGUA POTABLE EN EL POZO NO. 02 CENTRO</t>
  </si>
  <si>
    <t>SUMINISTRO E INSTALACION  DE EQUIPO DE TELEMETRIA Y CONTROL EN EL SISTEMA DE AGUA POTABLE EN EL POZO NO. 03 SEGURO SOCIAL</t>
  </si>
  <si>
    <t>SUMINISTRO E INSTALACION  DE EQUIPO DE TELEMETRIA Y CONTROL EN EL SISTEMA DE AGUA POTABLE EN EL POZO NO. 10 DEMOCRACIA</t>
  </si>
  <si>
    <t>SUMINISTRO E INSTALACION  DE EQUIPO DE TELEMETRIA Y CONTROL EN EL SISTEMA DE AGUA POTABLE EN EL POZO NO. 12 NIÑOS HEROES</t>
  </si>
  <si>
    <t>CONSTRUCCIÓN DE TANQUE ELEVADO EN LA LOCALIDAD DE HOYA DE CINTORA DE ARRIBA</t>
  </si>
  <si>
    <t>ELECTRIFICACION Y EQUIPAMIENTO DE POZO EN LA LOCALIDAD DEL CHICAMITO, MPIO. DE VALLE DE SANTIAGO, GTO.</t>
  </si>
  <si>
    <t>SECTORIZACION Y LÍNEA DE CONDUCCION EN ZONA ZAP PRIMERA ETAPA</t>
  </si>
  <si>
    <t>TELEMETRIAS EN POZO NO. 2, BULEVAR REVOLUCION</t>
  </si>
  <si>
    <t>TELEMETRIAS EN POZO NO. 10 DEMOCRACIA</t>
  </si>
  <si>
    <t>TELEMETRIAS EN POZO NO. 12, NIÑOS HEROES</t>
  </si>
  <si>
    <t>TELEMETRIAS EN POZO NO. 3 SEGURO SOCIAL</t>
  </si>
  <si>
    <t>PLANTA DE TRATAMIENTO DE AGUAS RESIDUALES PARA LAS LOCALIDADES DE NORIA DE MOSQUEDA Y SANTA BARBARA</t>
  </si>
  <si>
    <t>CEA NO.556</t>
  </si>
  <si>
    <t>CONSTRUCCION DE PLANTA DE TRATAMIENTO DE AGUAS RESIDUALES</t>
  </si>
  <si>
    <t>CECYTEG</t>
  </si>
  <si>
    <t>CONSTRUCCIÓN DE CASETA DE VIGILANCIA EN CECYTEG</t>
  </si>
  <si>
    <t>CONSTRUCCION DE CANCHA DE USOS MULTIPLES EN EL CECYTEG</t>
  </si>
  <si>
    <t>CFE</t>
  </si>
  <si>
    <t>AMPLIACION DE RED DE DISTRIBUCION DE ENERGIA ELÉCTRICA PARA BENEFICIAR A LAS CALLES BENITO Juárez, JOSEFA ORTIZ, PINO SUAREZ, SEGUNDA SECCION, PROL. ZAPATA SEGUNDA SECCION, LAZARO CARDENAS SEGUNDA SECCION, ZARAGOZA SEGUNDA SECCION, EMILIANO ZAPATA SEGUNDA SECCION Y VENUSTIANO CARRANZA DE LA LOCALIDAD DE SAN JERONIMO DE ARACEO DEL MUNICIPIO DE VALLE DE SANTIAGO, GTO.</t>
  </si>
  <si>
    <t>CENTRO DE SALUD</t>
  </si>
  <si>
    <t>SALUD</t>
  </si>
  <si>
    <t>CONSTRUCCIÓN DE UNIDAD MEDICA DE ATENCION PRIORITARIA A LA SALUD (UMAPS)</t>
  </si>
  <si>
    <t>CODE 17 NO.407</t>
  </si>
  <si>
    <t xml:space="preserve">INFRAESTRUCTURA </t>
  </si>
  <si>
    <t>REHABILITACION DE ALBERCA Y CHAPOTEADERO EN LA UNIDAD DEPORTIVA</t>
  </si>
  <si>
    <t>CONADE</t>
  </si>
  <si>
    <t>CONSTRUCCIÓN DE EDIFICIO DE USOS MULTIPLES EN CONJUNTO DEPORTIVO SOLIDARIDAD</t>
  </si>
  <si>
    <t>CONSTRUCCIÓN DE CANCHA DE FUTBOL 7 EN CONJUNTO DEPORTIVO SOLIDARIDAD</t>
  </si>
  <si>
    <t>CONSTRUCCIÓN DE TROTA PISTA DE PASTO SINTETICO EN CONJUNTO DEPORTIVO SOLIDARIDAD</t>
  </si>
  <si>
    <t>CONSTRUCCIÓN DE GRADA DE ACERO EN CONJUNTO DEPORTIVO SOLIDARIDAD</t>
  </si>
  <si>
    <t>CONSTRUCCIÓN DE ÁREA DE PALAPAS EN CONJUNTO DEPORTIVO SOLIDARIDAD</t>
  </si>
  <si>
    <t>CONSTRUCCIÓN DE ÁREA DE JUEGOS INFANTILES EN CONJUNTO DEPORTIVO SOLIDARIDAD</t>
  </si>
  <si>
    <t>CONSTRUCCIÓN DE GIMNASIO AL AIRE LIBRE EN CONJUNTO DEPORTIVO SOLIDARIDAD</t>
  </si>
  <si>
    <t>REHABILITACIÓN DE MALLA CICLONICA EN CONJUNTO DEPORTIVO SOLIDARIDAD</t>
  </si>
  <si>
    <t>CONADE NO.029</t>
  </si>
  <si>
    <t>CONSTRUCCION DE UNIDAD DEPORTIVA, EN LE MUNICIPIO DE VALLE DE SANTIAGO, GTO</t>
  </si>
  <si>
    <t>COVEG</t>
  </si>
  <si>
    <t>PROGRAMA PINTA TU ENTORNO</t>
  </si>
  <si>
    <t>DEUDA</t>
  </si>
  <si>
    <t>ENDEUDAMIENTO</t>
  </si>
  <si>
    <t>AMPLIACION Y ADECUACIÓN DE ESPACIOS DEL DIF MUNICIPAL, PARA LA OPERACIÓN DE LOS PROGRAMAS DE INCLUSION A LA VIDA (PRIMERA ETAPA)</t>
  </si>
  <si>
    <t xml:space="preserve">DRENAJE SANITARIO </t>
  </si>
  <si>
    <t>AMPLIACION DE RED DE DRENAJE SANITARIO EN LA CALLE  5 DE MAYO EN LA COMUNIDAD DE CHICAMITO</t>
  </si>
  <si>
    <t>FISM 14 NO.155</t>
  </si>
  <si>
    <t>DRENAJE SANITARIO</t>
  </si>
  <si>
    <t>AMPLIACION DE RED DE DRENAJE EN LA CALLE HIDALGO ( ENTRE LA CALLE BOIVAR Y LA CALLE CEDRO ESQ. 5 DE MAYO  COL. LA LOMA</t>
  </si>
  <si>
    <t>URBANIZACIÓN</t>
  </si>
  <si>
    <t>OTROS PROYECTOS</t>
  </si>
  <si>
    <t xml:space="preserve">FISM 15 NO.193 </t>
  </si>
  <si>
    <t>AMPLIACION DE RED DE DRENAJE EN LA CALLE BENITO JUAREZ (ENTRE CALLE ROSALIO HERNANDEZ Y CALLE FELIPE ANGELES) EN LA COLONIA FRANCISCO VILLA</t>
  </si>
  <si>
    <t>FAISM 16</t>
  </si>
  <si>
    <t>CONSTRUCCION DE RED DE DRENAJE SANITARIO EN LA CALLE PRIVADA MIGUEL HIDALGO DE LA LOCALIDAD DE CRUCITAS</t>
  </si>
  <si>
    <t>AMPLIACION DE RED DE DRENAJE SANITARIO EN LA CALLE REVOLUCION, ENTRE LAS CALLES CUAHUTEMOC Y OSCAR ARREDONDO, COLONIA LA LOMA</t>
  </si>
  <si>
    <t>REHABILITACION DE RED DE DRENAJE EN LA CALLE NIÑOS HEROES (TRAMO C. CAMINO A HOYA DE CINTORA Y C. 16 DE SEPTIEMBRE) EN LA COLONIA LA LOMA, MUNICIPIO DE VALLE DE SANTIAGO, GTO.</t>
  </si>
  <si>
    <t>AMPLIACION DE RED DE DRENAJE EN LA CALLE PINO, COLONIA LA LOMA.</t>
  </si>
  <si>
    <t>AMPLIACION DE RED DE DRENAJE EN LA CALLE BENITO JUAREZ  EN LA COMUNIDAD DE BUENAVISTA DE PARANGUEO</t>
  </si>
  <si>
    <t>ELECTRIFICACIÓN</t>
  </si>
  <si>
    <t>AMPLIACION DE LINEA Y RED DE DISTRIBUCION  ELECTRICA EN LA CALLE EL MIRADOR  DE LA COMUNIDAD EL RINCON DE PARANGUEO</t>
  </si>
  <si>
    <t>AMPLIACION DE LINEA Y RED DE DISTRIBUCION  ELECTRICA EN LA CALLE SALIDA AL ZAPOTE EN LA COMUNIDAD DE RINCON DE PARANGUEO</t>
  </si>
  <si>
    <t>AMPLIACION DE LINEA Y RED DE DISTRIBUCION  ELECTRICA EN LA CALLE 3 GUERRAS EN LA COMUNIDAD DE CERRO BLANCO</t>
  </si>
  <si>
    <t>AMPLIACION DE LINEA Y RED DE DISTRIBUCION  ELECTRICA EN LA CALLE DEMOCRACIA EN LA COMUNIDAD DE CERRO BLANCO</t>
  </si>
  <si>
    <t>AMPLIACION DE LINEA Y RED DE DISTRIBUCION  ELECTRICA EN LA CALLE VENUSTIANO CARRANZA EN LA COMUNIDAD DE RANCHITO DE PAREDONES</t>
  </si>
  <si>
    <t>CONSTRUCCION DE EMPEDRADO Y EMBOQUILLADO CON HUELLAS DE CONCRETO EN LA CALLE JUAREZ DE LA COMUNIDAD DE BUENAVISTA DE PARANGUEO (1ER. ETAPA)</t>
  </si>
  <si>
    <t xml:space="preserve">CONSTRUCCIÓN DE AMPLIACIÓN DE VIVIENDA (RECAMARA) </t>
  </si>
  <si>
    <t>CONSTRUCCIÓN DE BAÑO CON BIODIGESTOR</t>
  </si>
  <si>
    <t xml:space="preserve">FAISM 16 </t>
  </si>
  <si>
    <t>PROYECTO PUENTE PEATONAL VALENTIN VARELA EN LA COL. LA LOMA</t>
  </si>
  <si>
    <t>CONSTRUCCIÓN DE TANQUE ELEVADO EN LA COMUNIDAD DE LAS JÍCAMAS.</t>
  </si>
  <si>
    <t>REHALITACION DE LINEA DE AGUA POTABLE EN LA CALLE JUAN ESCUTIA (TRAMO: CALLE INDEPENDENCIA A CALLE CUAHUTEMOC) EN LA COLONIA LA LOMA.</t>
  </si>
  <si>
    <t>REHABILITACION DE RED DE AGUA POTABLE EN LA CALLE ADOLFO LOPEZ MATEOS (TRAMO: CALLE PLAN DE AYALA A CALLE VICTOR RAMIREZ GODOY), EN LA COLONIA FRANCISCO VILLA.</t>
  </si>
  <si>
    <t>REHABILITACION DE RED DE AGUA POTABLE EN LA CALLE VICTOR RAMIREZ GODOY  (TRAMO CALLE INDEPENDENCIA A CALLE CUAHUATEMOC), EN LA COLONIA FRANCISCO VILLA.</t>
  </si>
  <si>
    <t>FAISM 16 NO.249</t>
  </si>
  <si>
    <t>REHABILITACION DE RED DE AGUA POTABLE EN LA CALLE LAZARO CARDENAS ENTRE LA CALLE INDEPENDENCIA Y LA CALLE COLON, EN LA COLONIA LA LOMA</t>
  </si>
  <si>
    <t>FAISM 16 NO.250</t>
  </si>
  <si>
    <t>REHABILITACION DE RED DE DRENAJE EN  LA CALLE LAZARO CARDENAS ENTRE LA CALLE INDEPENDENCIA Y LA CALLE COLON, EN LA COLONIA LA LOMA</t>
  </si>
  <si>
    <t>PRODIM</t>
  </si>
  <si>
    <t>FAISM 16 NO.299</t>
  </si>
  <si>
    <t>AMPLIACION DE RED DE AGUA POTABLE EN LA CALLE DEL BORDO DE LA COMUNIDAD DE CHICAMITO</t>
  </si>
  <si>
    <t>FAISM 16 NO.335</t>
  </si>
  <si>
    <t>FAISM 16 NO.341</t>
  </si>
  <si>
    <t>AMPLIACION DE AGUA POTABLE EN LA CALLE HIDALGO (2) EN LA COMUNIDAD DE LA MAGDALENA DE ARACEO</t>
  </si>
  <si>
    <t xml:space="preserve">FAISM 16 NO.342 </t>
  </si>
  <si>
    <t>AMPLIACION DE AGUA POTABLE EN LA CALLE PRIVADA HIDALGO EN LA COMUNIDAD DE LA MAGDALENA DE ARACEO</t>
  </si>
  <si>
    <t>FAISM 16 NO.343</t>
  </si>
  <si>
    <t>AMPLIACION DE AGUA POTABLE EN LA CALLE HIDALGO (1) EN LA COMUNIDAD DE LA MAGDALENA DE ARACEO</t>
  </si>
  <si>
    <t>CONSTRUCCION DE PLANTA DE TRATAMIENTO DE AGUAS RESIDUALES EN LA COMUNIDAD DE POZO DE AROSTEGUI</t>
  </si>
  <si>
    <t>FAISM 16 NO.492</t>
  </si>
  <si>
    <t xml:space="preserve">MEJORAMIENTO DE VIVIENDA </t>
  </si>
  <si>
    <t>AMPLIACION Y TERMINACION DE OBRA DE LAS RECAMARAS EN LAS LOCALIDADES DE: VILLADIEGO, RANCHO VIEJO DE TORRES, CIRCUITO, BUENAVISTA DE PARANGUEO, ZAPOTILLO DE MOGOTES, PLAZA VIEJA</t>
  </si>
  <si>
    <t>FAISM 16 NO.493</t>
  </si>
  <si>
    <t>CONSTRUCCION RED DE DRENAJE SANITARIO EN LA CALLE PROLOGANCION INSURGENTES COLONIA 20 DE NOVIEMBRE</t>
  </si>
  <si>
    <t>FAISM 16 NO.494</t>
  </si>
  <si>
    <t>REHABILITACION DE RED DE DRENAJE SANITARIO EN LA C. OTILIO MONTAÑO, TRAMO:RAFAEL RAMIREZ-JUSTO SIERRA,  EN LA COLONIA MAGISTERIAL</t>
  </si>
  <si>
    <t>FAIS 17</t>
  </si>
  <si>
    <t>PLANTA DE TRATAMIENTO DE AGUAS RESIDUALES EN CAHUAGEO</t>
  </si>
  <si>
    <t>PLANTA DE TRATAMIENTO DE AGUAS RESIDUALES EN MAGDALENA DE ARACEO</t>
  </si>
  <si>
    <t>PERFORACION DE POZO EN SAN DIEGO QUIRICEO</t>
  </si>
  <si>
    <t>REHABILITACIÓN DE LA LÍNEA DE AGUA POTABLE EN COLONIA NUEVA DE QUIRICEO, EN LA LOCALIDAD DE QUIRICEO.</t>
  </si>
  <si>
    <t>REHABILITACION DE A LA RED DE AGUA POTABLE EN LA LOCALIDAD DE SABINO DE SANTA ROSA, 1ERA ETAPA.</t>
  </si>
  <si>
    <t>AMPLIACION DE RED DE DISTRIBUCION DE AGUA POTABLE EN LA CALLE CARDO TRAMO CARDO DE ABAJO - MAGUEY, COL 20 DE NOVIEMBRE</t>
  </si>
  <si>
    <t>AMPLIACION DE RED DE DISTRIBUCION DE AGUA POTABLE EN LA CALLE HIDALGO NORTE, EN LA LOCALIDAD DE LA JAULILLA</t>
  </si>
  <si>
    <t>AMPLIACION DE RED DE DISTRIBUCION DE AGUA POTABLE EN LA CALLE LA ESCONDIDA, EN LA LOCALIDAD DE BUENAVISTA DE PARANGUEO</t>
  </si>
  <si>
    <t>AMPLIACION DE RED DE DISTRIBUCION DE AGUA POTABLE EN LA CALLE FRANCISCO I MADERO, EN LA LOCALIDAD DE CRUCITAS</t>
  </si>
  <si>
    <t>AMPLIACION DE RED DE DISTRIBUCION DE AGUA POTABLE EN LA CALLE SIN NOMBRE, EN LA LOCALIDAD DE SANABRIA</t>
  </si>
  <si>
    <t>AMPLIACION DE RED DE DISTRIBUCION DE AGUA POTABLE EN LA CALLE ZARAGOZA, EN LA LOCALIDAD DE SAN ISIDRO DE MOGOTES</t>
  </si>
  <si>
    <t>AMPLIACION DE RED DE DISTRIBUCION DE AGUA POTABLE EN LA CALLE ORTEGA, EN LA LOCALIDAD DE SAN ISIDRO DE MOGOTES</t>
  </si>
  <si>
    <t>AMPLIACION DE RED DE DISTRIBUCION DE AGUA POTABLE EN LA CALLE FLORES MAGON EN LA LOCALIDAD DE RANCHO SECO DE GUANTES</t>
  </si>
  <si>
    <t>AMPLIACION DE RED DE DISTRIBUCION DE AGUA POTABLE EN LA CALLE FRANCISCO VILLA, EN LA LOCALIDAD DE GUANTES</t>
  </si>
  <si>
    <t>AMPLIACION DE RED DE DISTRIBUCION DE AGUA POTABLE EN LA CALLE NARANJO, EN LA LOCALIDAD DE LA BARQUILLA</t>
  </si>
  <si>
    <t>AMPLIACION DE RED DE DISTRIBUCION DE AGUA POTABLE EN LA CALLE ALLENDE, LOCALIDAD EL CHICAMITO</t>
  </si>
  <si>
    <t>AMPLIACION DE RED DE DISTRIBUCION DE AGUA POTABLE EN LA CALLE LINDAVISTA, LOCALIDAD EL CHICAMITO</t>
  </si>
  <si>
    <t>AMPLIACION DE RED DE DISTRIBUCION DE AGUA POTABLE EN LA CALLE MIGUEL HIDALGO, LOCALIDAD CRUCITAS</t>
  </si>
  <si>
    <t>AMPLIACION DE RED DE DISTRIBUCION DE AGUA POTABLE EN LA CALLE FRANCISCO Y MADERO, LOCALIDAD CRUCITAS</t>
  </si>
  <si>
    <t>AMPLIACION DE RED DE DISTRIBUCION DE AGUA POTABLE EN CALLE EL PITAHAYO, LOCALIDAD LAS JICAMAS</t>
  </si>
  <si>
    <t>AMPLIACION DE RED DE DISTRIBUCION DE AGUA POTABLE EN CALLE JUAREZ, LOCALIDAD LAS JICAMAS</t>
  </si>
  <si>
    <t>AMPLIACION DE RED DE DISTRIBUCION DE AGUA POTABLE EN CALLE MATAMOROS, LOCALIDAD LAS JICAMAS</t>
  </si>
  <si>
    <t>AMPLIACION DE RED DE DISTRIBUCION DE AGUA POTABLE, EN LA CALLE BUCARELI, LOCALIDAD EL PLAZA VIEJA</t>
  </si>
  <si>
    <t>AMPLIACION DE RED DE DISTRIBUCION DE AGUA POTABLE, EN LA CALLE BENITO JUAREZ, LOCALIDAD EL BUENAVISTA DE PARANGUEO</t>
  </si>
  <si>
    <t>AMPLIACION DE RED DE DISTRIBUCION DE AGUA POTABLE, EN LA CALLE SANTA FE (C. OCAMPO), LOCALIDAD DE MAGDALENA DE ARACEO</t>
  </si>
  <si>
    <t>AMPLIACION DE RED DE DISTRIBUCION DE AGUA POTABLE, EN LA CALLE MATAMOROS Y CORREGIDORA, LOCALIDAD DE MAGDALENA DE ARACEO</t>
  </si>
  <si>
    <t>AMPLIACION DE RED DE DISTRIBUCION DE AGUA POTABLE, EN LA CALLE ALAMO, TRAMO: ESQ. DEL TEMPLO - C. GERVACIO MENDOZA , LOCALIDAD DE MAGDALENA DE ARACEO</t>
  </si>
  <si>
    <t>AMPLIACION DE RED DE DRENAJE SANITARIO EN LA CALLE GERVACIO MENDOZA,  EN LA LOCALIDAD DE LA MAGDALENA</t>
  </si>
  <si>
    <t>AMPLIACION DE RED DE DRENAJE SANITARIO EN LA CALLE DEL KINDER,  EN LA LOCALIDAD DE EL TAMBOR</t>
  </si>
  <si>
    <t>AMPLIACION DE RED DE DRENAJE SANITARIO EN LA CALLE LAZARO CARDENAS,  EN LA LOCALIDAD DE QUIRICEO</t>
  </si>
  <si>
    <t>AMPLIACION DE RED DE DRENAJE SANITARIO EN LA CALLE 5 DE MAYO,  EN LA LOCALIDAD DE LAS RAICES</t>
  </si>
  <si>
    <t>CONSTRUCCIÓN DE RED DE DRENAJE SANITARIO EN LA CALLE CARDO, TRAMO MAGUEY Y DURANGO, COL. 20 DE NOVIEMBRE</t>
  </si>
  <si>
    <t>CONSTRUCCIÓN DE RED DE DRENAJE SANITARIO EN LA CALLE MAGUEY, TRAMO CARDO Y DURANGO, COL. 20 DE NOVIEMBRE</t>
  </si>
  <si>
    <t>CONSTRUCCIÓN DE RED DE DRENAJE SANITARIO EN LA C. ALAMO, TRAMO: ESQ. DEL TEMPLO - C. GERVACIO MENDOZA, EN LA LOCALIDAD DE LA MAGDALENA DE ARACEO</t>
  </si>
  <si>
    <t>CONSTRUCCIÓN DE RED DE DRENAJE SANITARIO EN LA C. MATAMOROS Y CORREGIDORA, EN LA LOCALIDAD DE LA MAGDALENA DE ARACEO</t>
  </si>
  <si>
    <t>CONSTRUCCIÓN DE RED DE DRENAJE SANITARIO EN LA C. SANTA FE (C. OCAMPO), EN LA LOCALIDAD DE LA MAGDALENA DE ARACEO</t>
  </si>
  <si>
    <t>CONSTRUCCIÓN DE RED DE DRENAJE SANITARIO, EN LA CALLE 5 DE MAYO, LOCALIDAD DE BUENAVISTA DE PARANGUEO</t>
  </si>
  <si>
    <t>CONSTRUCCIÓN DE RED DE DRENAJE SANITARIO EN LA CALLE LUNA, LOCALIDAD COLONIA NUEVA DE SAN ANTONIO DE MOGOTES</t>
  </si>
  <si>
    <t>CONSTRUCCIÓN DE RED DE DRENAJE SANITARIO EN LA CALLE José ALFREDO, LOCALIDAD SAN IGNACIO DE SAN José DE PARANGUEO (COLONIA PRIMAVERA)</t>
  </si>
  <si>
    <t>CONSTRUCCIÓN DE RED DE DRENAJE SANITARIO EN LA CALLE 5 DE MAYO, LOCALIDAD SAN IGNACIO DE SAN José DE PARANGUEO (COLONIA PRIMAVERA)</t>
  </si>
  <si>
    <t>CONSTRUCCIÓN DE RED DE DRENAJE SANITARIO EN LA CALLE LAS TORRES, LOCALIDAD SAN IGNACIO DE SAN José DE PARANGUEO (COLONIA PRIMAVERA)</t>
  </si>
  <si>
    <t>CONSTRUCCIÓN DE RED DE DRENAJE SANITARIO EN LA CALLE PROLONGACION AVENIDA DEL TRABAJO, LOCALIDAD BUENA VISTA DE PARANGUEO</t>
  </si>
  <si>
    <t>CONSTRUCCIÓN DE RED DE DRENAJE SANITARIO EN LA CALLE CARRANZA, LOCALIDAD BUENA VISTA DE PARANGUEO</t>
  </si>
  <si>
    <t>AMPLIACION DE RED DE DISTRIBUCION ELECTRICA EN LA CALLE PRIVADA MORELOS,  EN LA LOCALIDAD DE LA ISLA</t>
  </si>
  <si>
    <t>AMPLIACION DE RED DE DISTRIBUCION ELECTRICA EN LA GUERRERO,  EN LA LOCALIDAD DE SAN IGNACIO DE SAN JOSE PARANGUEO</t>
  </si>
  <si>
    <t>AMPLIACION DE RED ELÉCTRICA EN CALLE LAZARO CARDENAS, LOCALIDAD RANCHOS UNIDOS</t>
  </si>
  <si>
    <t>AMPLIACION DE RED ELÉCTRICA EN CALLE 20 DE NOVIEMBRE, LOCALIDAD RANCHOS UNIDOS</t>
  </si>
  <si>
    <t>AMPLIACION DE RED ELÉCTRICA EN CALLE AVENIDA DEL TRABAJO, LOCALIDAD HOYA DE CINTORA DE ARRIBA</t>
  </si>
  <si>
    <t>AMPLIACION DE LÍNEA DE DISTRIBUION ELÉCTRICA EN CALLE PRIVADA REVOLUCION, SEUNDA ETAPA, LOCALIDAD SAN IGNACIO DE SAN José DE PARANGUEO</t>
  </si>
  <si>
    <t>AMPLIACION DE LÍNEA DE DISTRIBUION ELÉCTRICA EN CALLE 5 DE MAYO, LOCALIDAD BUENA VISTA DE PARANGUEO</t>
  </si>
  <si>
    <t>AMPLIACION DE LÍNEA DE DISTRIBUION ELÉCTRICA EN CALLE BENITO JUAREZ, LOCALIDAD BUENA VISTA DE PARANGUEO</t>
  </si>
  <si>
    <t>CONSTRUCCIÓN DE RED DE DRENAJE EN LA CALLE ZAPATA, DE LA LOCALIDAD DE LAS JICAMAS EN EL MUNICIPIO DE VALLE DE SANTIAGO, GTO.</t>
  </si>
  <si>
    <t>CONSTRUCCIÓN DE RED DE DRENAJE EN LA CALLE JUAREZ, DE LA LOCALIDAD DE LAS JICAMAS EN EL MUNICIPIO DE VALLE DE SANTIAGO, GTO.</t>
  </si>
  <si>
    <t>CONSTRUCCIÓN DE RED DE DRENAJE EN LA CALLE ZARAGOZA, DE LA LOCALIDAD DE LAS JICAMAS EN EL MUNICIPIO DE VALLE DE SANTIAGO, GTO.</t>
  </si>
  <si>
    <t>CONSTRUCCIÓN DE RED DE DRENAJE EN LA CALLE 2 DE FEBRERO EN LA COL LUIS DONALDO COLOSIO ,MUNICIPIO DE VALLE DE SANTIAGO, GTO.</t>
  </si>
  <si>
    <t>GASTOS INDIRECTOS</t>
  </si>
  <si>
    <t>FAISM 17 NO.395</t>
  </si>
  <si>
    <t>AMPLIACION DE LINEA DE DISTRIBUCION EN LA CALLE PRIVADA REVOLUCION SEGUNDA ETAPA LOCALIDAD SAN IGNACIO DE SAN JOSE PARANGUEO</t>
  </si>
  <si>
    <t>FAISM 17 NO.396</t>
  </si>
  <si>
    <t>AMPLIACION DE RED ELECTRICA EN CALLE VENUSTIANO CARRANZA, LOCALIDAD RANCHOS UNIDOS</t>
  </si>
  <si>
    <t>AMPLIACION DE RED DE DISTRIBUCION ELÉCTRICA EN LAS CALLES GUANAJUATO, QUERETARO (TRAMO 1) Y JALISCO EN LA COLONIA SANTIAGO UCOC</t>
  </si>
  <si>
    <t>FAISM 17 NO.398</t>
  </si>
  <si>
    <t xml:space="preserve">AMPLIACION DE RED DE DISTRIBUCION ELÉCTRICA EN LA CALLE DEL LAS PALMAS, TRAMO DONDE TERMINA EL BULEVAR HASTA FINAL DE CALLE, COL. SANTIAGO UCOC </t>
  </si>
  <si>
    <t>FAISM 17 NO.389</t>
  </si>
  <si>
    <t>PROYECTO DE CAMINO JICAMAS EL PILAR</t>
  </si>
  <si>
    <t>FAISM 17 NO.401</t>
  </si>
  <si>
    <t>AMPLIACION DE RED DE DRENAJE SANTIARIO EN LA CALLE LAZARO CARDENAS, EN LA LOCALIDAD DE QUIRICEO</t>
  </si>
  <si>
    <t>FAISM 17 NO.405</t>
  </si>
  <si>
    <t>PROYECTO  DE PAVIMENTACION DE LA CALLE INDEPNENDENCIA, TRAMO CALLA LA PAZ - CALLE JOSEFA ORTIZ DE DOMINGUEZ, COL LA LOMA</t>
  </si>
  <si>
    <t>FAISM 17 NO.406</t>
  </si>
  <si>
    <t>CONSTRUCCION DE RED DE DRENAJE SANITARIO EN LA CALLE 5 DE MAYO , LOCALIDAD SAN IGNACIO DE SAN JOSE DE PARANGUEO (COLONIA PRIMAVERA)</t>
  </si>
  <si>
    <t>CONSTRUCCIÓN DE COMEDOR COMUNITARIO EN ESCUELA 21 DE MARZO, COL. LA LOMA</t>
  </si>
  <si>
    <t>FAISM 17 NO.417</t>
  </si>
  <si>
    <t>PAVIMENTACIÓN DE LA CALLE VASCO DE QUIROGA ENTRE NEZAHUALCOYOTL Y OBREGON, RED DE DISTRIBUCION DE AGUA POTABLE EN LA CALLE VASCO DE QUIROGA ENTRE NEZAHUALCOYOTL  Y OBREGON, AMPLIACION DE RED DE DRENAJE SANITARIO DE LA CALLE VASCO DE QUIROGA Y ALVARO OBREGON</t>
  </si>
  <si>
    <t>FAISM 17 NO.420</t>
  </si>
  <si>
    <t>AMPLIACION DE RED DE DISTRIBUCION DE AGUA POTABLE EN LA CALLE LINDAVISTA LOCALIDAD EL CHICAMITO</t>
  </si>
  <si>
    <t>FAISM 17 NO.421</t>
  </si>
  <si>
    <t>AMPLIACION DE RED DE DISTRIBUCION DE AGUA POTABLE EN LA CALLE FRANCISCO I MADERO, LOCALIDAD DE CRUSITAS</t>
  </si>
  <si>
    <t>FAISM 17 NO.422</t>
  </si>
  <si>
    <t>FAISM 17 NO.425</t>
  </si>
  <si>
    <t>CONSTRUCCION DE RED DE DRENAJE EN LA CALLE 2 DE FEBRERO EN LA COL. LUIS DONALDO COLOSIO</t>
  </si>
  <si>
    <t>FAISM 17 NO.426</t>
  </si>
  <si>
    <t>CONSTRUCCION DE RED DE DRENAJE SANITARIO EN LAS CALLES TULIPANES Y CLAVELES, COL. DEL PRADO</t>
  </si>
  <si>
    <t>FAISM 17 NO.427</t>
  </si>
  <si>
    <t>CONSTRUCCION DE RED DE DRENAJE SANITARIO EN LA CALLE MAGUEY, TRAMO CARDO Y DURANGO, COL. 20 DE NOVIEMBRE</t>
  </si>
  <si>
    <t>FAISM 17 NO.433</t>
  </si>
  <si>
    <t>CONSTRUCION DE CUARTO  PARA BANO CON CONEXIÓN A DRENAJE EN LA COMUNIDAD DE CHANGUEO</t>
  </si>
  <si>
    <t>FAISM 17 NO.443</t>
  </si>
  <si>
    <t>AMPLIACION DE RED ELECTRICA EN CALLE AVENIDA DEL TRABAJO, LOCALIDAD HOYA DE CINTORA DE ARRIBA</t>
  </si>
  <si>
    <t>FAISM 17 NO.448</t>
  </si>
  <si>
    <t>FAISM 17 NO.450</t>
  </si>
  <si>
    <t>AMPLIACION DE LINEA Y RED DE DISTRIBUCION ELECTRICA EN LAS CALLE NIÑOS HEROES EN LA COLONIA SANTIAGO UCOC, MUNICIPIO DE VALLE DE SANTIAGO</t>
  </si>
  <si>
    <t>FAISM 17 NO.451</t>
  </si>
  <si>
    <t>PROYECTO DE RED DE AGUA POTABLE Y DRENAJE SANITARIO EN LA CALLE VASCO DE QUIROGA, ENTRE NETZAHUALCOYOTL Y OBREGON</t>
  </si>
  <si>
    <t>FAISM 17 NO.452</t>
  </si>
  <si>
    <t>PROYECTO DE RED DE AGUA POTABLE Y DRENAJE SANITARIO EN LA CALLE JOSEFA ORTIZ DE DOMINGUEZ, ENTRE COLON E INDEPENDENCIA</t>
  </si>
  <si>
    <t>FAISM 17 NO.456</t>
  </si>
  <si>
    <t xml:space="preserve">AMPLIACION DE RED ELECTRICA EN CALLE PRIVADA LA LOMA, LOCALIDAD RANCHOS UNIDOS </t>
  </si>
  <si>
    <t>FAISM 17 NO.457</t>
  </si>
  <si>
    <t>AMPLIACION DE LINEA DE DISTRIBUCION ELECTRICA EN CALLE BENTIO JUAREZ, LOCALIDAD BUENA VISTA DE PARANGUEO</t>
  </si>
  <si>
    <t>FAISM 17 NO.458</t>
  </si>
  <si>
    <t>AMPLIACION DE RED DE DISTRIBUCION DE AGUA POTABLE EN LA CALLE ALVARO OBREGON, EN LA LOCALIDAD DE BOTIJA</t>
  </si>
  <si>
    <t>FAISM 17 NO.466</t>
  </si>
  <si>
    <t xml:space="preserve">PROYECTO EJECUTIVO </t>
  </si>
  <si>
    <t>PROYECTO DE CALLE SANTA FE, TRAMO CARRETERA - UMAPS, LOCALIDAD MAGDALENA DE ARACEO</t>
  </si>
  <si>
    <t>FAISM 17 NO.472</t>
  </si>
  <si>
    <t>AMPLIACION DE RED DE DISTRIBUCION DE AGUA POTABLE EN LA CALLE PRIVADA CARRANZA, EN LA LOCALIDAD DE SANABRIA</t>
  </si>
  <si>
    <t>FAISM 17 NO.477</t>
  </si>
  <si>
    <t>REHABILITACION DE RED DE DRENAJE SANITARIO EN LA CALLE LAZARO CARDENAS, EN LA LOCALIDAD DE EL TAMBOR</t>
  </si>
  <si>
    <t>FAISM 17 NO.480</t>
  </si>
  <si>
    <t>AMPLIACION DE RED DE DRENAJE SANITARIO DESDE RED EXISTENTE AL TERRENO PARA PTAR EN MAGDALENA DE ARACEO</t>
  </si>
  <si>
    <t>FAISM 17 NO.482</t>
  </si>
  <si>
    <t>FAISM 17 NO.483</t>
  </si>
  <si>
    <t>FAISM 17 NO.484</t>
  </si>
  <si>
    <t>AMPLIACION DE RED DE DISTRIBUCION DE AGUA POTABLE EN LA CALLE OBREGON, EN LA LOCALIDAD DE TINAJA DE GARCIA</t>
  </si>
  <si>
    <t>FAISM 17 NO.488</t>
  </si>
  <si>
    <t>FAISM 17 NO.490</t>
  </si>
  <si>
    <t>REHABILITACION DE RED DE DRENAJE SANITARIO EN LA C. VALENTIN GOMEZ FARIAS, TRAMO:GABINO BARREDA-JUSTO SIERRA,  EN LA COLONIA MAGISTERIAL</t>
  </si>
  <si>
    <t>FAISM 17 NO.491</t>
  </si>
  <si>
    <t>CONSTRUCCION DE COMEDOR ESCOLAR EN LA ESCUELA PRIMARIA DE RINCON DE PARANGUEO</t>
  </si>
  <si>
    <t>FAISM 17 NO.499</t>
  </si>
  <si>
    <t>CONSTRUCCIÓN DE RED DE DRENAJE SANITARIO EN LA CALLE CIRILO BARRON, LOCALIDAD COLONIA NUEVA DE SAN ANTONIO DE MOGOTES</t>
  </si>
  <si>
    <t>FAISM 17 NO.501</t>
  </si>
  <si>
    <t>FAISM 17 NO.502</t>
  </si>
  <si>
    <t>FAISM 17 NO.503</t>
  </si>
  <si>
    <t>FAISM 17 NO.511</t>
  </si>
  <si>
    <t>FAISM 17 NO.512</t>
  </si>
  <si>
    <t>FAISM 17 NO.513</t>
  </si>
  <si>
    <t>FAISM 17 NO.514</t>
  </si>
  <si>
    <t>FAISM 17 NO.515</t>
  </si>
  <si>
    <t>AMPLIACION DE RED DE DISTRIBUCION DE AGUA POTABLE EN LA CALLE FRANCISCO VILLA, LOCALIDAD CRUCITAS</t>
  </si>
  <si>
    <t>FAISM 17 NO.521</t>
  </si>
  <si>
    <t>FAISM 17 NO.522</t>
  </si>
  <si>
    <t>AMPLIACION DE RED DE DRENAJE SANITARIO EN LA C. PRIVADA CIRUELO,  EN LA COLONIA 20 DE NOVIEMBRE</t>
  </si>
  <si>
    <t>FAISM 17 NO.523</t>
  </si>
  <si>
    <t>AMPLIACION DE RED DE DRENAJE SANITARIO EN LA C. PRIVADA AGUASCALIENTES,  EN LA COLONIA 20 DE NOVIEMBRE</t>
  </si>
  <si>
    <t>FAISM 17 NO.524</t>
  </si>
  <si>
    <t>FAISM 17 NO.525</t>
  </si>
  <si>
    <t>PAVIMENTACION DE LA CALLE HIDALGO TRAMO CALLE INDEPENDENCIA - JOSEFA ORTIZ DE DOMINGUEZ, COL. LA LOMA</t>
  </si>
  <si>
    <t>FAISM 17 NO.528</t>
  </si>
  <si>
    <t>AMPLIACION DE RED DE DRENAJE SANITARIO EN VARIAS CALLES DE LA LOCALIDAD DE CAHUAGEO</t>
  </si>
  <si>
    <t>FAISM 17 NO.529</t>
  </si>
  <si>
    <t>CONSTRUCCION DE LINEA DE ALIMENTACION DE AGUA POTABLE EN LA ZONA NORTE DE LA COLONIA LA LOMA</t>
  </si>
  <si>
    <t>FAISM 17 NO.530</t>
  </si>
  <si>
    <t>CONSTRUCCION DE LINEA DE ALIMENTACION DE AGUA POTABLE EN LA ZONA SUR DE LA COLONIA LA LOMA</t>
  </si>
  <si>
    <t>FAISM 17 NO.531</t>
  </si>
  <si>
    <t>AMPLIACION DE RED DE DRENAJE SANITARIO EN LA CALLE COYOTE EN LA COMUNIDAD DE JICAMAS</t>
  </si>
  <si>
    <t>FAISM 17 NO.532</t>
  </si>
  <si>
    <t>REHABILITACION DE RED DE AGUA POTABLE EN LA CALLE NETZAHUALCOYOTL, TRAMO PLAN DE AYALA-AV. VALLE DE SANTIAGO, COL. LA LOMA</t>
  </si>
  <si>
    <t>FAISM 17 NO.533</t>
  </si>
  <si>
    <t>AMPLIACION DE RED DE DRENAJE SANITARIO EN LA CALLE NETZAHUALCOYOTL, TRAMO PLAN DE AYALA-AV. VALLE DE SANTIAGO, COL. LA LOMA</t>
  </si>
  <si>
    <t>FAISM 17 NO.534</t>
  </si>
  <si>
    <t>AMPLIACION DE RED DE DRENAJE SANITARIO EN LA CALLE DEL SOL EN LA COLONIA MALPAIS</t>
  </si>
  <si>
    <t>FAISM 17 NO.535</t>
  </si>
  <si>
    <t>AMPLIACION DE RED DE DRENAJE SANITARIO EN LA CALLE CENTRAL EN LA LOCALIDAD DE CHICAMITO</t>
  </si>
  <si>
    <t>FAISM 17 NO.536</t>
  </si>
  <si>
    <t>AMPLIACION DE RED DE DRENAJE SANITARIO EN LA CALLE GARDENIAS EN LA COLONIA DEL PRADO</t>
  </si>
  <si>
    <t>FAISM 17 NO.537</t>
  </si>
  <si>
    <t>CONSTRUCCION DE RED DE DRENAJE SANITARIO EN RINCON DE PARANGUEO</t>
  </si>
  <si>
    <t>FAISM 17 NO.538</t>
  </si>
  <si>
    <t>AMPLIACION DE RED DE DRENAJE SANITARIO EN LA CALLE JUAREZ EN LA LOCALIDAD DE CHICAMITO</t>
  </si>
  <si>
    <t>FAISM 17 NO.539</t>
  </si>
  <si>
    <t>CONSTRUCCION DE AMPLIACION DE VIVIENDA (RECAMARA) EN ZONA ZAP</t>
  </si>
  <si>
    <t>FAISM 17 NO.540</t>
  </si>
  <si>
    <t>CONSTRUCCION DE AMPLIACION DE VIVIENDA (RECAMARA) EN LOCALIDADES DE ALTO Y MEDIO REZAGO SOCIAL</t>
  </si>
  <si>
    <t>FAISM 17 NO.541</t>
  </si>
  <si>
    <t>CONSTRUCCION DE AMPLIACION DE VIVIENDA (RECAMARA) EN LOCALIDADES DE POBREZA EXTREMA</t>
  </si>
  <si>
    <t>FAISM 17 NO.542</t>
  </si>
  <si>
    <t>CONSTRUCCION DE BAÑOS CON CONEXIÓN A DRENAJE EN LAS LOCALIDADES DE CHANGUEO Y RANCHOS UNIDOS</t>
  </si>
  <si>
    <t>FAISM 17 NO.543</t>
  </si>
  <si>
    <t>MEJORAMIENTO DE BAÑOS CON BIODIGESTOR EN VARIAS LOCALIDADES DEL MUNICIPIO (ZONA DE REZAGO SOCIAL)</t>
  </si>
  <si>
    <t>FAISM 17 NO.544</t>
  </si>
  <si>
    <t>AMPLIACION DE RED DE DRENAJE SANITARIO EN LA CALLE SAN PEDRO ENTRE MAGUEY Y DURANGO</t>
  </si>
  <si>
    <t>FAISM 17 NO.545</t>
  </si>
  <si>
    <t>AMPLIACION DE RED DE DISTRIBUCION ELECTRICA EN LA CALLE JOSE ALFREDO EN LA LOCALIDAD DE SAN IGNACIO DE SAN JOSE PARANGUEO</t>
  </si>
  <si>
    <t>FAISM 17 NO.546</t>
  </si>
  <si>
    <t>REHABILITACION DE RED DE DRENAJE SANITARIO EN LA CALLE ADOLFO LOPEZ MATEOS</t>
  </si>
  <si>
    <t>FAISM 17 NO.547</t>
  </si>
  <si>
    <t>AMPLIACION DE RED DE DISTRIBUCION ELECTRICA EN LA CALLE PRIVADA MORELOS, ELA LOCALIDAD DE LA ISLA</t>
  </si>
  <si>
    <t>FAISM 17 NO.548</t>
  </si>
  <si>
    <t>AMPLIACION DE RED DE DISTRIBUCION DE AGUA POABLE EN LA CALLE FRANCISCO VILLA, EN LA LOCALIDAD DE PRESA DE SAN ANDRES</t>
  </si>
  <si>
    <t>FAISM 17 NO.549</t>
  </si>
  <si>
    <t>AMPLIACION DE RED DE AGUA POTABLE EN LA CALLE FRANCISCO VILLA EN LA COMUNIDAD DE MAGDALENA DE ARACEO</t>
  </si>
  <si>
    <t>FAISM 17 NO.550</t>
  </si>
  <si>
    <t>FAISM 17 NO.551</t>
  </si>
  <si>
    <t>AMPLIACION DE RED DED DRENAJE SANITARIO EN LA CALLE OBREGON, EN LA LOCALIDAD DE LA MAGDALENA</t>
  </si>
  <si>
    <t>FAISM 17 NO.552</t>
  </si>
  <si>
    <t>CONSTRUCCION DE RED DE DRENAJE SANITARIO EN LA CALLE JOSE ALFREDO, LOCALIDAD SAN IGNACIO DE SAN JOSE DE PARANGUEO (COLONIA PRIMAVERA)</t>
  </si>
  <si>
    <t>FAISM 17 NO.553</t>
  </si>
  <si>
    <t>AMPLIACION DE RED DE DRENAJE SANITARIO EN LA C. TAMAULIPAS, EN LA COLONIA 20 DE NOVIEMBRE</t>
  </si>
  <si>
    <t>FAISM 17 NO.555</t>
  </si>
  <si>
    <t>CONSTRUCCION DE CARRILES DE ACELERACION Y DESACELERACION EN LA MAGDALENA DE ARACEO</t>
  </si>
  <si>
    <t>FAISM 17 NO.557</t>
  </si>
  <si>
    <t>CONSTRUCCION DE BAÑOS CON CONEXIÓN A DRENAJE EN ZONAS ZAP</t>
  </si>
  <si>
    <t>FAISM 17 NO.558</t>
  </si>
  <si>
    <t>CONSTRUCCION DE PARQUE LINEAL EN LA CALLE NETZAHUALCOYOTL, TRAMO TENOCHTITLAN-NICOLAS BRAVO 2DA. ETAPA</t>
  </si>
  <si>
    <t>AMPLIACION DE RED DE DISTRIBUCION DE AGUA POTABLE EN LA CALLE ZAPATA, EN LA LOCALIDAD DE LAS ESTACAS</t>
  </si>
  <si>
    <t>FAISM 17 PISBCC 17 NO.465</t>
  </si>
  <si>
    <t>AMPLIACION DE RED DE DISTRIBUCION DE AGUA POTABLE EN LA CALLE ALLENDE EN LA LOCALIDAD DE LA MAGDALENA</t>
  </si>
  <si>
    <t>FAISM 17 PISBCC 17 NO.476</t>
  </si>
  <si>
    <t>FAISM 17 RM17 NO.554</t>
  </si>
  <si>
    <t>PAVIMENTACION DE LA CALLE ACCESO A UMAPS, TRAMO CARRETERA – UMAPS, LOCALIDAD DE MAGDALENA DE ARACEO</t>
  </si>
  <si>
    <t>REHABILITACION DE RED DE AGUA POTABLE EN CALLE EMILIANO ZAPATA, TRAMO CALLE REVOLUCION - INDEPENDENCIA</t>
  </si>
  <si>
    <t>AMPLIACION DE RED DE DRENAJE EN CALLE EMILIANO ZAPATA, TRAMO CALLE REVOLUCION-INDEPENDENCIA, COL. LA LOMA</t>
  </si>
  <si>
    <t>REHABILITACION DE RED DE AGUA POTABLE EN CALLE  INDEPENDENCIA, TRAMO CALLE LA PAZ- CALLE COLON, COL LA LOMA., AMPLIACION DE RED DE DRENAJE EN CALLE  INDEPENDENCIA, TRAMO CALLE LA PAZ- CALLE COLON, COL LA LOMA., PAVIMENTACION DE LA CALLE  INDEPENDENCIA, TRAMO CALLE LA PAZ- CALLE COLON, COL LA LOMA.</t>
  </si>
  <si>
    <t>FAISM 17 TEJIDO SOCIAL NO.445</t>
  </si>
  <si>
    <t>AMPLIACION DE RED DE DRENAJE DE LA CALLE 4 DE MARZO ENTRE CALLE CUAUHTEMOC  Y LA PAZ</t>
  </si>
  <si>
    <t>FAISM 17 TEJIDO SOCIAL NO.446</t>
  </si>
  <si>
    <t xml:space="preserve">AMPLIACION DE RED DE DISTRIBUCION DE AGUA POTABLE DE LA CALLE 4 DE MARZO ENTRE CALLE CUAUHTEMOC Y LA PAZ </t>
  </si>
  <si>
    <t>FAISM 17 TEJIDO SOCIAL NO.470</t>
  </si>
  <si>
    <t>CONSTRUCCION DE LINEA DE ALIMENTACION DE AGUA POTABLE EN LA CALLE NEZAHUALCOYOTL TRAMO PLAN DE AYALA NIÑOS HEROES</t>
  </si>
  <si>
    <t>FISM PRODIM 17 NO.438</t>
  </si>
  <si>
    <t>ACONDICIONAMIENTO DE ESPACIOS FISICOS EN LA DIRECCION DE OBRAS PUBLICAS, DESARROLLO URBANO,DESARROLLO SOCIAL Y RURAL Y TESORERIA MUNICIPAL DIRECCION DE DESARROLLO URBANO) ESTIMACION NO.01 DEL 11 AL 16 DE DICIEMBRE 2017</t>
  </si>
  <si>
    <t>FISM PRODIM 17 NO.436</t>
  </si>
  <si>
    <t>ACONDICIONAMIENTO DE ESPACIOS FISICOS EN LAS DIRECCIONES DE OBRAS PUBLICAS,DESARROLLO URBANO DESARROLLO SOCIAL Y RURAL Y TESORERIA MUNICIPAL ESTIMACION NO.02 DEL 11 AL 16 DE DICIEMBRE 2017</t>
  </si>
  <si>
    <t>ACONDICIONAMIENTO DE ESPACIOS FISICOS EN LA DIRECCION DE OBRAS PUBLICAS DESARROLLO URBANO,DESARROLLO SOCIAL Y RURAL Y TESORERIA MUNICIPAL ESTIAMACION NO.04 DEL 25 AL 30 DE DICIEMBRE 2017</t>
  </si>
  <si>
    <t>FORTALECE 16 NO.215</t>
  </si>
  <si>
    <t>CONSTRUCCION DE LINEA DE CONDUCCION, TANQUE ELEVADO Y RED DE DISTRIBUCION SAN ISIDRO DEL PITAHAYO</t>
  </si>
  <si>
    <t>IMPULSO AL DESARROLLO DEL HOGAR</t>
  </si>
  <si>
    <t>CELDAS FOTOVOLTAICAS</t>
  </si>
  <si>
    <t>INDIRECTOS</t>
  </si>
  <si>
    <t>PROYECTO DE CAMINO JICAMAS - EL PILAR</t>
  </si>
  <si>
    <t>PROYECTO DE INFRAESTRUCTURA BASICA EN ZONA ZAP O REZAGO SOCIAL</t>
  </si>
  <si>
    <t>PROYECTOS EJECUTIVO DE CALLE SANTA FE, TRAMO CARRETERA - UMAPS, LOCALIDAD MAGDALENA DE ARACEO</t>
  </si>
  <si>
    <t>PROYECTO DE TANQUE ELEVADO EN LA COLONIA FRANCISCO VILLA</t>
  </si>
  <si>
    <t>PROYECTO DE PAVIMENTACION DE LA CALLE INDEPENDENCIA, TRAMO CALLE LA PAZ - CALLE JOSEFA ORTIZ DE DOMINGUEZ, COL. LA LOMA</t>
  </si>
  <si>
    <t>ESTUDIOS GEOLOGICOS DEL MANANTIAL DE SAN JERONIMO</t>
  </si>
  <si>
    <t>PAQUETAZO</t>
  </si>
  <si>
    <t>CONSERVACION PERIODICA DEL CAMINO VALLE DE SANTIAGO - LA GACHUPINA - EL PITAHAYO, MUNICIPIO DE VALLE DE Santiago, GTO.</t>
  </si>
  <si>
    <t>REHABILITACIÓN DEL CAMINO DE ACCESO A PUERTA DE ANDARACUA (EMPEDRADO EMBOQUILLADO CON CEMENTO Y HUELLA DE CONCRETO), PRIMERA ETAPA</t>
  </si>
  <si>
    <t>PDR</t>
  </si>
  <si>
    <t>PAVIMENTACION DE LA AV. PROLONGACION ARTEAGA NORTE, EN EL MUNICIPIO DE VALLE DE SANTIAGO, GTO.</t>
  </si>
  <si>
    <t>PEF</t>
  </si>
  <si>
    <t>CONSTRUCCIÓN DE CAMINO CERRO BLANCO - LAGUNILLA DE MOGOTES</t>
  </si>
  <si>
    <t>PIDMC</t>
  </si>
  <si>
    <t>BIODIGESTORES PARA PRODUCCION DE GAS LP EN VIVIENDA</t>
  </si>
  <si>
    <t>AMPLIACION DE RED DE DISTRIBUCION DE AGUA POTABLE EN LA CALLE PRIVADA JOSEFA ORTIZ DE DOMINGUEZ EN LA LOCALIDAD DE COLONIA NUEVA DE GUANTES</t>
  </si>
  <si>
    <t>AMPLIACION DE RED DE DISTRIBUCION DE AGUA POTABLE EN LA CALLE FRANCISCO VILLA, EN LA LOCALIDAD DE MOGOTES DE SAN JOSE PARANGUEO</t>
  </si>
  <si>
    <t>AMPLIACION DE RED DE DISTRIBUCION DE AGUA POTABLE EN LA CALLE DEL MONTE Y CALLE LAZARO CARDENAS, EN LA LOCALIDAD DE PRESA DE SAN ANDRES</t>
  </si>
  <si>
    <t>AMPLIACION DE RED DE DISTRIBUCION DE AGUA POTABLE EN LA CALLE  LADERA, EN LA LOCALIDAD DE  RANCHO NUEVO DE SAN ANDRES</t>
  </si>
  <si>
    <t>AMPLIACION DE RED DE DISTRIBUCION DE AGUA POTABLE EN LA CALLE  REVOLUCION, EN LA LOCALIDAD COL BENITO JUAREZ</t>
  </si>
  <si>
    <t>AMPLIACION DE RED DE DISTRIBUCION DE AGUA POTABLE EN LA CALLE PRIVADA 18 DE MARZO, EN LA LOCALIDAD DE CHARCO DE PANTOJA</t>
  </si>
  <si>
    <t>LINEA DE CONDUCCION POZO TANQUE EN LA LOCALIDAD DE CHICAMITO</t>
  </si>
  <si>
    <t xml:space="preserve">AMPLIACION DE RED DE DISTRIBUCION DE AGUA POTABLE EN LA CALLE IGNACIO ZARAGOZA, EN LA LOCALIDAD DE MESA DE SAN AGUSTIN </t>
  </si>
  <si>
    <t>AMPLIACION DE RED DE DISTRIBUCION DE AGUA POTABLE EN LA CALLE GUANAJUATO, EN LA LOCALIDAD DE EL MOTIVO</t>
  </si>
  <si>
    <t>AMPLIACION DE RED DE DISTRIBUCION DE AGUA POTABLE EN LA CALLE MORELOS, EN LA LOCALIDAD DE LAS ESTACAS</t>
  </si>
  <si>
    <t>AMPLIACION DE RED DE DISTRIBUCION DE AGUA POTABLE EN LA CALLE PANORAMICA, EN LA LOCALIDAD DE SAN JOSE DE LA MONTAÑA</t>
  </si>
  <si>
    <t>AMPLIACION DE RED DE DISTRIBUCION DE AGUA POTABLE EN LA CALLE PRINCIPAL, EN LA LOCALIDAD DE TINAJA DE GARCIA</t>
  </si>
  <si>
    <t>AMPLIACION DE RED DE DISTRIBUCION ELECTRICA EN LA CALLE RUMBO AL PANTEON,  EN LA LOCALIDAD DE SAN ANTONIO DE MOGOTES</t>
  </si>
  <si>
    <t>AMPLIACION DE RED DE DISTRIBUCION ELECTRICA EN LA CALLE ESTRELLA,  EN LA LOCALIDAD DE LA COMPAÑÍA</t>
  </si>
  <si>
    <t>AMPLIACION DE RED DE DISTRIBUCION ELECTRICA EN LA CALLE OLIVO LAS ROSAS,  EN LA LOCALIDAD DE GUARAPO</t>
  </si>
  <si>
    <t>AMPLIACION DE RED DE DISTRIBUCION ELECTRICA EN LA CALLE PRIVADA MORELOS,  EN LA LOCALIDAD DE PUERTA DE ANDARACUA</t>
  </si>
  <si>
    <t>AMPLIACION DE RED DE DISTRIBUCION ELECTRICA EN LA CALLE MIGUEL HIDALGO,  EN LA LOCALIDAD DE SAN FELIPE QUIRICEO</t>
  </si>
  <si>
    <t>AMPLIACION DE RED DE DISTRIBUCION ELECTRICA EN LA CALLE CAMINO REAL,  EN LA LOCALIDAD DE LAGUNILLA DE MOGOTES</t>
  </si>
  <si>
    <t>AMPLIACION DE RED DE DRENAJE SANITARIO EN LA CALLE OBREGON,  EN LA LOCALIDAD DE TINAJA DE GARCIA</t>
  </si>
  <si>
    <t>AMPLIACION DE RED DE DRENAJE SANITARIO EN LA CALLE LAZARO CARDENAS,  EN LA LOCALIDAD DE  SALITRE DE AGUILARES</t>
  </si>
  <si>
    <t>PIDMC 17 NO.418</t>
  </si>
  <si>
    <t>AMPLIACION DE RED DE DISTRIBUCION DE AGUA POTABLE EN LA CALLE LAZARO CARDENAS, EN LA LOCALIDAD DE EL MOTIVO</t>
  </si>
  <si>
    <t>PIDMC 17 NO.419</t>
  </si>
  <si>
    <t>PIDMC 17 NO.432</t>
  </si>
  <si>
    <t>AMPLIACION DE RED DE DRENAJE SANITARIO EN LA CALLE OBREGON , EN LA LOCALIDAD DE TINAJA DE GARCIA</t>
  </si>
  <si>
    <t>PIDMC 17 NO.439</t>
  </si>
  <si>
    <t>AMPLIACION DE LINEA Y RED DE DISTRIBUCION ELECRICA EN LA CALLE PRIVADA MORELOS EN LA LOCALIDAD DE PUERTA DE ANDARACUA</t>
  </si>
  <si>
    <t>PIDMC 17 NO.440</t>
  </si>
  <si>
    <t>AMPLIACION DE LINEA DE DISTRIBUCION ELECTRICA EN LA CALLE SALIDA AL PANTEON EN LA LOCALIDAD DE SAN ANTONIO DE MOGOTES</t>
  </si>
  <si>
    <t>PIDMC 17 NO.441</t>
  </si>
  <si>
    <t>AMPLIACION DE LINEA Y RED DE DISTRIBUCION ELECTRICA EN LA CALLE CAMINO REAL, EN LA COMUNIDAD LAGUNILLA DE MOGOTES</t>
  </si>
  <si>
    <t>AMPLIACION DE LINEA Y RED DE DISTRIBUCION ELECTRICA EN LA CALLE OLIVO LAS ROSAS, EN LA LOCALIDAD DE GUARAPO</t>
  </si>
  <si>
    <t>PIDMC 17 NO.461</t>
  </si>
  <si>
    <t>PIDMC 17 NO.462</t>
  </si>
  <si>
    <t>PIDMC 17 NO.463</t>
  </si>
  <si>
    <t>PIDMC 17 NO.475</t>
  </si>
  <si>
    <t>AMPLIACION DE RED DE DISTRIBUCION ELECTRICA EN LA CALLE PRIVADA LAS ROSAS, EN LA LOCALIDAD DE GUARAPO</t>
  </si>
  <si>
    <t>PISBCC</t>
  </si>
  <si>
    <t>AMPLIACION DE RED DE DRENAJE SANITARIO EN LA CALLE HIDALGO,  EN LA LOCALIDAD DE LA MAGDALENA</t>
  </si>
  <si>
    <t>AMPLIACION DE RED DE DISTRIBUCION ELECTRICA EN LA CALLE EL PUERTECITO,   LOCALIDAD DE RINCON DE PARANGUEO</t>
  </si>
  <si>
    <t xml:space="preserve">PISBCC 15 NO.144 </t>
  </si>
  <si>
    <t>CONSTRUCCION DE RED DE DRENAJE PARA EL FRACCIONAMIENTO BUGAMBILIAS</t>
  </si>
  <si>
    <t>PISBCC 16</t>
  </si>
  <si>
    <t>CONSTRUCCION DE TANQUE ELEVADO EN LA COL. FRANCISCO VILLA</t>
  </si>
  <si>
    <t>PISBCC 16 NO.279</t>
  </si>
  <si>
    <t>AMPLIACION DE LINEA Y RED DE DISTRIBUCION ELECTRICA EN LA CALLE PASO HERMOSO DE LA COMUNIDAD DE PASO BLANCO, MUNICIPIO DE VALLE DE SANTIAGO.GTO</t>
  </si>
  <si>
    <t>PISBCC 16 NO.280</t>
  </si>
  <si>
    <t>AMPLIACION DE LA RED DE DISTRIBUCION ELECTRICA EN LA PRIVADA REVOLUCION DE LA COMUNIDAD DE SAN IGNACIO DE MOGOTES</t>
  </si>
  <si>
    <t>PISBCC 17 NO.413</t>
  </si>
  <si>
    <t>AMPLIACION DE RED DE DRENAJE SANITARIO EN LA CALLE ARGENTINA,  EN LA LOCALIDAD DE LA MAGDALENA</t>
  </si>
  <si>
    <t>PISBCC 17 NO.414</t>
  </si>
  <si>
    <t>AMPLIACION DE RED DE DRENAJE SANITARIO EN LA CALLE BERNAL DIAZ,  EN LA LOCALIDAD DE LA MAGDALENA</t>
  </si>
  <si>
    <t>PISBCC 17 NO.431</t>
  </si>
  <si>
    <t>AMPLIACION DE LINEA Y RED DE DISTRIBUCION ELECTRICA EN CALLE CINCO DE MAYO EN LA COMUNIDAD DE BUENAVISTA DE PARANGUEO</t>
  </si>
  <si>
    <t>POR DEFINIR  EL ESTADO</t>
  </si>
  <si>
    <t>CONSTRUCCIÓN DE PARQUE LINEAL EN LA CALLE NETZAHUALCOYOTL, TRAMO TENOCHTITLAN-NICOLAS BRAVO 2da. ETAPA</t>
  </si>
  <si>
    <t>PROGRAMA PARA EL DESARROLLO INSTITUCIONAL MUNICIPAL</t>
  </si>
  <si>
    <t>PRODIM 17 NO.410</t>
  </si>
  <si>
    <t>ACTUALIZACION PLAN O PROGRAMA MUNICIPAL DE DESARROLLO DE VALLE DE SANTIAGO CON VISION 2040</t>
  </si>
  <si>
    <t>CANCHA DE FUTBOL SIETE DE LA UNIDAD DEPORTIVA</t>
  </si>
  <si>
    <t>PROGRAMA VIVIENDA (SEDATU) 224</t>
  </si>
  <si>
    <t>CONSTRUCCION DE 30 CUARTOS ADICIONALES EN LAS COLONIAS RANCHOS UNIDOS, CENTRO, AMPLIACION DE 20 DE NOVIEMBRE, MALPAIS, 2DA SECCION, CAMEMBARO, 20 DE NOVIEMBRE, MAGISTERIAL, EMILIANO ZAPATA, LAGUNILLA DE MALPAIS, SOCORRO, MALPAIS,  SOLIDARIDAD Y MIRAVALLE, MUNICIPIO DE VALLE DE SANTIAGO, GTO</t>
  </si>
  <si>
    <t>RAMO 9</t>
  </si>
  <si>
    <t>CONSTRUCCIÓN DE CAMINO JICAMAS-MARTINEZ</t>
  </si>
  <si>
    <t>RECURSO FEDERALES 17  (PARTICIPACIONES) NO.365</t>
  </si>
  <si>
    <t>CONSTRUCCIÓN DE INFRAESTRUCTURA SUBTERRANEA PARA SERVICIO DE TELEFONIA EN CALLE CARRANZA, TRAMO MENA - OBREGON, ZONA CENTRO, DE VALLE DE SANTIAGO, GTO.</t>
  </si>
  <si>
    <t>TECHO DE LA PARROQUIA SANTUARIO DE GUADALUPE</t>
  </si>
  <si>
    <t>RECURSO FEDERALES 17  (PARTICIPACIONES) NO.391</t>
  </si>
  <si>
    <t>ASFALTADO Y BACHEO</t>
  </si>
  <si>
    <t>RECURSO FEDERALES 17  (PARTICIPACIONES) NO.403</t>
  </si>
  <si>
    <t>PROYECTO DE PAVIMENTACION DE CALLE ABASOLO, TRAMO LIBERTAD PRIMERO DE MAYO, MAS CALLE PROLONGACION ABASOLO, TRAMO PRIMERO DE MAYO CANAL PRIMER PADRON</t>
  </si>
  <si>
    <t>RECURSO FEDERALES 17  (PARTICIPACIONES) NO.404</t>
  </si>
  <si>
    <t>PROYECTO GLORIETA SALIDA A SALAMANCA</t>
  </si>
  <si>
    <t>RECURSO FEDERALES 17  (PARTICIPACIONES) NO.428</t>
  </si>
  <si>
    <t>TECHUMBRE DE ESCUELA PRIMARIA NIÑOS HEROES, ZONA CENTRO</t>
  </si>
  <si>
    <t>RECURSO FEDERALES 17  (PARTICIPACIONES) NO.453</t>
  </si>
  <si>
    <t>PROYECTO DE PAVIMENTACION DE LA CALLE JOSEFA ORTIZ DE DOMINGUEZ EN VALLE DE SANTIAGO, GTO.</t>
  </si>
  <si>
    <t>RECURSO FEDERALES 17  (PARTICIPACIONES) NO.464</t>
  </si>
  <si>
    <t>PRESTACION DE SERVICIOS PROFESIONALES POR ASESORIA JURIDICA Y ADMINISTRATIVA EN MATERIA PROCEDIMIENTOS DE ADJUDICACION PARA LA CONTRATACION DE OBRA PUBLICA</t>
  </si>
  <si>
    <t>RM 16</t>
  </si>
  <si>
    <t>REHABILITACION DE CALLES EN CABECERA MUNICIPAL</t>
  </si>
  <si>
    <t>PROYECTO EJECUTIVO DEL BULEVAR REVOLUCION TRAMO GLORIETA AURRERA SALIDA A SALAMANCA, ENTRONQUE  PROLONGACION ABASOLO, VALLE DE SANTIAGO.</t>
  </si>
  <si>
    <t>AMPLIACION DE LINEA DE Y RED DE DISTRIBUCION  ELECTRICA EN SAN VICENTE DE GARMA MUNICIPIO DE VALLE DE SANTIAGO</t>
  </si>
  <si>
    <t>TERMINACION DE LA PRIMERA ETAPA DE LA NUEVA UNIDAD DEPORTIVA</t>
  </si>
  <si>
    <t xml:space="preserve">RM 16 </t>
  </si>
  <si>
    <t>REHABILITACION DE SANITARIOS EN LA ESCUELA SECUNDARIA TECNICA No. 20 (ETA) EN LA COLONIA LABRADORES  MPIO. DE VALLE DE SANTIAGO, GTO.</t>
  </si>
  <si>
    <t>PROYECTO CALLE LIBERTAD ENTRE SEGURO SOCIAL Y CALLE BONIFACIO BALTAZAR</t>
  </si>
  <si>
    <t>CONSTRUCCION DE EMPEDRADO EMBOQUILLADO CON HUELLAS DE CONCRETO EN LA CALLE ALDAMA EN LA COMUNIDAD DE SAN AGUSTIN DEL SAUZ</t>
  </si>
  <si>
    <t xml:space="preserve">CONSTRUCCION DE EMPEDRADO EMBOQUILLADO CON HUELLA DE CONCRETO EN LA CALLE FRANCISCO VILLA </t>
  </si>
  <si>
    <t>CONSTRUCCION DE CANCHA DE USOS MULTIPLES EN EL CECYTEC</t>
  </si>
  <si>
    <t>CONSTRUCCION DE EMPEDRADO EMBOQUILLADO DE LA CALLE REVOLUCION  COMUNIDAD SAN JOSE PARANGUEO</t>
  </si>
  <si>
    <t>RM 17</t>
  </si>
  <si>
    <t>AMPLIACION DE RED DE DRENAJE SANITARIO EN LA CALLE FRANCISCO VILLA EN LA LOCALIDAD DE SANTA ANA, PRIMERA ETAPA</t>
  </si>
  <si>
    <t>APORTACION PARA ASFALTADO (REENVOLSABLE)</t>
  </si>
  <si>
    <t>PAVIMENTACION DE LA CALLE SANTA FE, TRAMO CARRETERA - UMAPS, LOCALIDAD DE MAGDALENA DE ARACEO</t>
  </si>
  <si>
    <t>MATERIAL DE CONSTRUCCIÓN, IMPERMEABILIZACION Y RESTAURACION DE LAS PUERTAS PRINCIPALES DE MADERA EN EL TEMPLO DE SANTA CATARINA</t>
  </si>
  <si>
    <t>CONSTRUCCIÓN DE CARRILES DE ACELERACION Y DESACELERACION EN LA MAGDALENA DE ARACEO</t>
  </si>
  <si>
    <t>PROYECTO PLANTA DE TRATAMIENTO DE NORIA DE MOSQUEDA</t>
  </si>
  <si>
    <t>PROYECTO DE PAVIMENTACION DE CALLE ABASOLO, TRAMO LIBERTAD - PRIMERO DE MAYO, MAS CALLE PROLONACION ABASOLO, TRAMO PRIMERO DE MAYO - CANAL PRIMER PADRON</t>
  </si>
  <si>
    <t>SAPAM</t>
  </si>
  <si>
    <t>REPARACION DE PAVIMENTO EN EXCAVACIONES E IRREGULARIDADES CON CONCRETO HIDRAULICO EN VIALIDADES DE LA ZONA URBANA A</t>
  </si>
  <si>
    <t>REPARACION DE PAVIMENTO EN EXCAVACIONES E IRREGULARIDADES CON CONCRETO HIDRAULICO EN VIALIDADES DE LA ZONA URBANA B</t>
  </si>
  <si>
    <t xml:space="preserve">SDAYR </t>
  </si>
  <si>
    <t>PROGRAMA DE BORDERIA</t>
  </si>
  <si>
    <t>SDAYR</t>
  </si>
  <si>
    <t>PAQUETE TECNOLÓGICO PARA SEMILLA</t>
  </si>
  <si>
    <t>PAQUETE TECNOLÓGICO PARA FERTILIZANTE</t>
  </si>
  <si>
    <t>TEJIDO SOCIAL</t>
  </si>
  <si>
    <t>REHABILITACIÓN DE RED DE AGUA POTABLE EN LA CALLE REVOLUCION TRAMO CALLE MEXICO-ESC. SECUNDARIA TECNICA No. 20, COL. LA LOMA</t>
  </si>
  <si>
    <t>RED DE DISTRIBUCION DE AGUA POTABLE EN LA CALLE VASCO DE QUIROGA ENTRE NEZAHUALCOYOTL  Y LAS FLORES</t>
  </si>
  <si>
    <t>REHABILITACION DE RED DE AGUA POTABLE EN CALLE INDEPENDENCIA, TRAMO CALLE LA PAZ - CALLE COLON, COL. LA LOMA</t>
  </si>
  <si>
    <t>REHABILITACION DE RED DE AGUA POTABLE EN CALLE EMILIANO ZAPATA, TRAMO CALLE REVOLUCION - INDEPENDENCIA, COL. LA LOMA</t>
  </si>
  <si>
    <t>RED DE AGUA POTABLE DE LA CALLE JOSEFA ORTIZ DE DOMINGUEZ TRAMO CALLE COLON - INDEPENDENCIA, COL. LA LOMA</t>
  </si>
  <si>
    <t>LÍNEA DE ABASTECIMIENTO, CONDUCCION E INTERCONEXION A MEGA TANQUE, SECTORIZACION AUTOMATIZADA Y CONTROL DE PRESIÓN EN LINEAS EN ZONA IMPULSO DEL MUNICIPIO DE VALLE DE SANTIAGO, GTO.</t>
  </si>
  <si>
    <t>REHABILITACIÓN DE RED DE DRENAJE SANITARIO EN LA CALLE REVOLUCION TRAMO CALLE MEXICO-ESC. SECUNDARIA TECNICA No. 20, COL. LA LOMA</t>
  </si>
  <si>
    <t>AMPLIACION DE RED DE DRENAJE SANITARIO DE LA CALLE VASCO DE QUIROGA ENTRE NEZAHUALCOYOTL  Y LAS FLORES</t>
  </si>
  <si>
    <t>AMPLIACION DE RED DE DRENAJE SANITARIO EN CALLE INDEPENDENCIA, TRAMO CALLE LA PAZ - CALLE COLON, COL. LA LOMA</t>
  </si>
  <si>
    <t>AMPLIACION DE RED DE DRENAJE EN CALLE EMILIANO ZAPATA, TRAMO CALLE REVOLUCION - INDEPENDENCIA, COL. LA LOMA</t>
  </si>
  <si>
    <t>AMPLIACION DE RED DE DRENAJE DE LA CALLE JOSEFA ORTIZ DE DOMINGUEZ TRAMO CALLE COLON - INDEPENDENCIA, COL. LA LOMA</t>
  </si>
  <si>
    <t>CONSTRUCCIÓN DE RED DE DRENAJE PLUVIAL EN LA CALLE REVOLUCION TRAMO CALLE MEXICO-ESC. SECUNDARIA TECNICA No. 20, COL. LA LOMA</t>
  </si>
  <si>
    <t>ELECTRIFICACION DE EN ALTA, MEDIA Y BAJA TENSION EN LA CALLE REVOLUCION TRAMO CALLE MEXICO-ESC. SECUNDARIA TECNICA No. 20, COL. LA LOMA</t>
  </si>
  <si>
    <t>AMPLIACION DE RED DE ENERGIA ELÉCTRICA DE LA CALLE CUAHUTEMOC, PRIMERA ETAPA, COL. LA LOMA</t>
  </si>
  <si>
    <t>AMPLIACION DE RED DE ENERGIA ELÉCTRICA EN LA CALLE OBREGON Y VASCO DE QUIROGA COL. LA LOMA</t>
  </si>
  <si>
    <t xml:space="preserve">PAVIMENTACIÓN DE LA CALLE LAZARO CARDENAS  TRAMO CALLE INDEPENDENCIA  A CALLE COLON </t>
  </si>
  <si>
    <t>PAVIMENTACIÓN DE LA CALLE VASCO DE QUIROGA ENTRE NEZAHUALCOYOTL Y OBREGON</t>
  </si>
  <si>
    <t xml:space="preserve">PAVIMENTACIÓN DE LA CALLE 4 DE MARZO ENTRE CALLE CUAUHTEMOC Y LA PAZ </t>
  </si>
  <si>
    <t>PAVIMENTACION DE LA CALLE INDEPENDENCIA, TRAMO CALLE LA PAZ - CALLE COLON, COL. LA LOMA</t>
  </si>
  <si>
    <t>PAVIMENTACION DE LA CALLE JOSEFA ORTIZ DE DOMINGUEZ TRAMO CALLE COLON - INDEPENDENCIA, COL. LA LOMA</t>
  </si>
  <si>
    <t>CONSTRUCCION DE EMPEDRADO EMBOQUILLADO CON CEMENTO EN LA CALLE PRINCIPAL EN LA COMUNIDAD DE LA CRINOLINA</t>
  </si>
  <si>
    <t>CONSTRUCCION DE EMPEDRADO EMBOQUILLADO CON CEMENTO Y HUELLA DE CONCRETO EN LA CALLE IGNACIO ALLENDE EN LA COMUNIDAD DE SAN JOSE DE PANTOJA</t>
  </si>
  <si>
    <t>CONSTRUCCION DE EMPEDRADO CON CEMENTO EN LA CALLE REVOLUCION DE LA COMUNIDAD DE SAN IGNACIO DE SAN JOSE PARANGUEO</t>
  </si>
  <si>
    <t>CONSTRUCCION DE EMPEDRADO CON CEMENTO EN LA CALLE AVENIDA DEL TRABAJO DE LA COMUNIDAD DE QUIRICEO</t>
  </si>
  <si>
    <t>CONSTRUCCION DE EMPEDRADO EMBOQUILLADO CON HUELLA DE CONCRETO EN LA CALLE FRANCISCO VILLA EN LA COMUNIDAD DE SAN JOSE PARANGUEO</t>
  </si>
  <si>
    <t>CONSTRUCCION DE EMPEDRADO Y EMBOQUILLADO CON CEMENTO Y HUELLA EN LA CALLE VICENTE GUERRERO DE LA COMUNIDAD DE SAN NICOLAS QUIRICEO</t>
  </si>
  <si>
    <t>TEJIDO SOCIAL 17 NO.411</t>
  </si>
  <si>
    <t>MEJORAMIENTO DE ESPACIOS PÚBLICOS EN LA CALLE REVOLUCION TRAMO CALLE MEXICO-ESC. SECUNDARIA No. 20 TECNICA, COL. LA LOMA</t>
  </si>
  <si>
    <t>URBANIZACION DE LA CALLE REVOLUCION, PRIMERA ETAPA. TRAMO CALLE MEXICO-ESC. SECUNDARIA TECNICA, COL. LA LOMA; REHABILITACIÓN DE RED DE AGUA POTABLE EN LA CALLE REVOLUCION TRAMO CALLE MEXICO-ESC. SECUNDARIA TECNICA, COL. LA LOMA;  REHABILITACIÓN DE RED DE DRENAJE SANITARIO EN LA CALLE REVOLUCION TRAMO CALLE MEXICO-ESC. SECUNDARIA TECNICA, COL. LA LOMA;  CONSTRUCCIÓN DE RED DE DRENAJE PLUVIAL EN LA CALLE REVOLUCION TRAMO CALLE MEXICO-ESC. SECUNDARIA TECNICA, COL. LA LOMA</t>
  </si>
  <si>
    <t>AMPLIACION DE LINEA Y RED DE DISTRIBUCION ELECTRICA EN LA CALLE VASCO DE QUIROGA Y OBREGON COLONIA LA LOMA.</t>
  </si>
  <si>
    <t>AMPLIACION DE LINEA Y RED DE DISTRIBUCION ELECTRICA EN LA CALLE CUAHUTEMOC COLONIA LA LOMA</t>
  </si>
  <si>
    <t>TEJIDO SOCIAL 17 NO.444</t>
  </si>
  <si>
    <t>TEJIDO SOCIAL 17 NO.468</t>
  </si>
  <si>
    <t>CONSTRUCCION DE EMPEDRADO EMOBQUILLADO CON HUELLAS DE CONCRETO EN LA CALLE VIOLETA ( ENTRE LA IGLESIA Y CALLE EL ROSAL) EN LA COMUNIDAD DE SAN VICENTE DE GARMA</t>
  </si>
  <si>
    <t>TEJIDO SOCIAL 17 NO.469</t>
  </si>
  <si>
    <t>CONSTRUCCION DE EMPEDRADO EMBOQUILLADO CON HUELLAS DE CONCRETO EN LA CALLE INDEPENDENCIA (PRIMERA ETAPA) EN LA COMUNIDAD DE RINCON DE ALONSO</t>
  </si>
  <si>
    <t>TEJIDO SOCIAL 17 NO.473</t>
  </si>
  <si>
    <t>CONSTRUCCION DE EMPEDRADO EMBOQUILLADO CON HUELLAS DE CONCRETO EN LA CALLE CONSEJO MUNICIPAL EN LA COMUNIDAD DE MANGA DE BUENAVISTA</t>
  </si>
  <si>
    <t>TEJIDO SOCIAL 17 NO.474</t>
  </si>
  <si>
    <t>CONSTRUCCION DE EMPEDRADO EN CAMINO  EL BORREGO-BUENAVISTA DE LA LIBERTAD A LA CARRETERA PUERTO DEL AGUILA</t>
  </si>
  <si>
    <t>TEJIDO SOCIAL 17 NO.479</t>
  </si>
  <si>
    <t>CONSTRUCCIÓN DE EMPEDRADO EMBOQUILLADO CON HUELLAS DE CONCRETO EN LA CALLE MIGUEL HIDALGO EN LA CAMUNIDAD COLONIA NUEVA DE GUANTES.</t>
  </si>
  <si>
    <t>TEJIDO SOCIAL 17 NO.486</t>
  </si>
  <si>
    <t>CONSTRUCCIÓN DE EMPEDRADO EMBOQUILLADO CON HUELLAS DE CONCRETO EN LA CALLE JUAREZ EN LA COMUNIDAD EL CHIQUEO.</t>
  </si>
  <si>
    <t>TEJIDO SOCIAL 17 NO.487</t>
  </si>
  <si>
    <t>CONSTRUCCIÓN DE EMPEDRADO EMBOQUILLADO CON HUELLAS DE CONCRETO EN LA CALLE PRINCIPAL EN LA COMUNIDAD EL PERICO</t>
  </si>
  <si>
    <t>TEJIDO SOCIAL 17 NO.489</t>
  </si>
  <si>
    <t>CONSTRUCCION DE EMPEDRADO CON CEMENTO EN LA CALLE HIDALGO DE LA COMUNIDAD DE LA JAULILLA</t>
  </si>
  <si>
    <t>TEJIDO SOCIAL 17 NO.497</t>
  </si>
  <si>
    <t>CONSTRUCCION DE EMPEDRADO EMBOQUILLADO CON HUELLAS DE CONCRETO EN CAMINO RANCHO VIEJO DE TORRES -  CUADRILLA DE ANDARACUA EN LA COMUNIDAD POTRERILLO DE TORRES</t>
  </si>
  <si>
    <t>TEJIDO SOCIAL 17 NO.498</t>
  </si>
  <si>
    <t>CONSTRUCCION DE EMPEDRADO EMBOQUILLADO CON HUELA DE CONCRETO EN LA CALLE PRIVADA OBREGON 4 EN LA COMUNIDAD DE PUERTA DE ANDARACUA</t>
  </si>
  <si>
    <t>TEJIDO SOCIAL 17 NO.504</t>
  </si>
  <si>
    <t>CONSTRUCCION DE EMPEDRADO EMBOQUILLADO Y DRENAJE EN LA CALLE OBREGON EN LA COMUNIDAD DE PUERTA DE ANDARACUA</t>
  </si>
  <si>
    <t>TEJIDO SOCIAL 17 NO.505</t>
  </si>
  <si>
    <t>CONSTRUCCION DE EMPEDRADO Y DRENAJE EN LA CALLE ALLENDE DE LA COMUNIDAD DE PUERTA DE ANDARACUA</t>
  </si>
  <si>
    <t>TEJIDO SOCIAL 17 NO.506</t>
  </si>
  <si>
    <t>CONSTRUCCION DE EMPEDRADO Y EMBOQUILLADO CON CEMENTO EN LA CALLE INDEPENDENCIA 2 DE LA COMUNIDAD LAGUNILLA DE MOGOTES</t>
  </si>
  <si>
    <t>TEJIDO SOCIAL 17 NO.507</t>
  </si>
  <si>
    <t>CONSTRUCCION DE EMPEDRADO CON HUELLA DE CONCRETO EN LA CALLE LAZARO CARDENAS TRAMO 2 COMUNIDAD RANCHOS UNIDOS</t>
  </si>
  <si>
    <t>TEJIDO SOCIAL 17 NO.508</t>
  </si>
  <si>
    <t>CONSTRUCCION DE EMPEDRADO CON HUELLA DE CONCRETO EN LA CALLE EMILIANO ZAPATA COMUNIDAD RANCHOS UNIDOS</t>
  </si>
  <si>
    <t>TEJIDO SOCIAL 17 NO.509</t>
  </si>
  <si>
    <t>CONSTRUCCION DE EMPEDRADO EMBOQUILLADO CON HUELLAS DE CONCRETO EN LA CALLE AV.  DEL TRABAJO EN LA COMUNIDAD BUENAVISTA DE PARANGUEO</t>
  </si>
  <si>
    <t>TRANSFERENCIA DE RECURSOS NO.459</t>
  </si>
  <si>
    <t>CONSTRUCCION  Y REHABILITACION DE CAMINO LA MANGA-CUADRILLA DE ANDARACUA, MUNICIPIO DE VALLE DE SANTIAGO, GTO</t>
  </si>
  <si>
    <t>TRANSFERENCIA DE RECURSOS NO.460</t>
  </si>
  <si>
    <t>CONSTRUCCION DE REHABILITACION DE CAMINO SAN ISIDRO DE MOGOTES-SAN FELIPE-RINCON DE RARANGUEO, MUNICIPIO DE VALLE DE SANTIAGO, GTO</t>
  </si>
  <si>
    <t>TRANSFERENCIA DE RECURSOS NO.467</t>
  </si>
  <si>
    <t>CONSTRUCCION  Y REHABILITACION DE CAMINO EN LA COMUNIDAD DE CUATRO DE ALTAMIRA, MUNICIPIO DE VALLE DE SANTIAGO, GTO</t>
  </si>
  <si>
    <t>PAVIMENTACION DE LA CALLE JOSEFA ORTIZ DE DOMINGUEZ TRAMO CALLE COLON - INDEPENDENCIA, COL. LA LOMA.; RED DE AGUA POTABLE DE LA CALLE JOSEFA ORTIZ DE DOMINGUEZ TRAMO CALLE COLON - INDEPENDENCIA, COL. LA LOMA.;  AMPLIACION DE RED DE DRENAJE DE LA CALLE JOSEFA ORTIZ DE DOMINGUEZ TRAMO CALLE COLON - INDEPENDENCIA, COL. LA LOMA</t>
  </si>
  <si>
    <t>TEJIDO SOCIAL 17 NO.481</t>
  </si>
  <si>
    <t>MUNICIPIO DE VALLE DE SANTIAGO, GTO.
PROGRAMAS Y PROYECTOS DE INVERSIÓN 
DEL 01 DE ENERO AL 31 DE MARZO DEL 2018</t>
  </si>
  <si>
    <t>FAISM 15 NO.127</t>
  </si>
  <si>
    <t>CONSTRUCCION DE AMPLIACION DE VIVIENDA (RECAMARA) EN LAS LOCALIDADES DE LA ARENA, HOYA DE CINTORA ( LA HOYA DE ABAJO) LA HOYA DE CINTORA ( LA HOYA DE ARRIBA), CRUSITAS, RANCHO VIEJO DE TORRES, RANCHO LOS MOLINA Y VILLADIEGO</t>
  </si>
  <si>
    <t>FAISM 15 NO.147</t>
  </si>
  <si>
    <t>FAISM 17 NO.376</t>
  </si>
  <si>
    <t>FAISM 17 TEJIDO SOCIAL 17 NO.417</t>
  </si>
  <si>
    <t>FAISM 17 TEJIDO SOCIAL 17 NO.429</t>
  </si>
  <si>
    <t>FAISM 17 TEJIDO SOCIAL 17 NO.430</t>
  </si>
  <si>
    <t>FAISM 17 NO.454</t>
  </si>
  <si>
    <t>TEJIDO SOCIAL 17 NO.517</t>
  </si>
  <si>
    <t>FAISM 16 NO.449</t>
  </si>
  <si>
    <t xml:space="preserve">FAISM 16 NO.223 </t>
  </si>
  <si>
    <t>CONSTRUCCION DE 30 CUARTOS ADICIONALES EN LAS COLONIAS: LA LOMA, FRANCISCO VILLA, SAN JUAN Y RANCHOS UNIDOS, MUNICIPIO DE VALLE DE SANTIAGO GTO</t>
  </si>
  <si>
    <t>PISBCC 17 NO.412</t>
  </si>
  <si>
    <t>FAISM 17 TEJIDO SOCIAL 17 NO.415</t>
  </si>
  <si>
    <t>FAISM 17 TEJIDO SOCIAL 17 NO.416</t>
  </si>
  <si>
    <t>FASIM 17 NO.455</t>
  </si>
  <si>
    <t>FAISM 17 NO.471</t>
  </si>
  <si>
    <t>TEJIDO SOCIAL 17 NO.516</t>
  </si>
  <si>
    <t>TEJIDO SOCIAL 17 NO.518</t>
  </si>
  <si>
    <t>TEJIDO SOCIAL 17 NO.519</t>
  </si>
  <si>
    <t>FAISM 17 NO.520</t>
  </si>
  <si>
    <t>TEJIDO SOCIAL 17 NO.485</t>
  </si>
  <si>
    <t>FISM PRODIM 17 NO.437</t>
  </si>
  <si>
    <t>FAISM 17 PIDMC 17  NO.500</t>
  </si>
  <si>
    <t>FAISM 17 PIDMC 17  NO.465</t>
  </si>
  <si>
    <t>FAISM 17 TEJIDO SOCIAL 17 NO.408</t>
  </si>
  <si>
    <t>FAISM 17 TEJIDO SOCIAL 17 NO.433</t>
  </si>
  <si>
    <t>FAISM 17 TEJIDO SOCIAL 17 NO.435</t>
  </si>
  <si>
    <t>FAISM 17 TEJIDO SOCIAL 17 NO.442</t>
  </si>
  <si>
    <t>INFR. DEPORTIVA</t>
  </si>
  <si>
    <t>INFR. DE EDIFICIOS</t>
  </si>
  <si>
    <t xml:space="preserve">INFR.EDUCATIVA </t>
  </si>
  <si>
    <t>INFR. PARA LA RECONSTRUCCION DEL TEJIDO SOCIAL.</t>
  </si>
  <si>
    <t>PAVIMENTACION INTEGRAL DE LA CALLE BENITO GONZALEZ, TRAMO LUIS ORTEGA - HEROICO COLEGIO MILITAR,COL MIRAVALLE, MAS CALLE VIADUCTO, TRAMO HEROICO COLEGIO MILITAR - LIBERTAD,COL. ZAPATA MAS CALLE ABASOLO, TRAMO LIBERTAD A CALLE PRIMERO DE MAYO,COL. LINDAVISTA MAS CALLE PROLONACION ABASOLO, TRAMO PRIMERO DE MAYO A CANAL PRIMER PADRON,FRACCIONAMIENTO JARRON AZUL EN EL MUNICIPIO DE VALLE DE SANTIAGO, GTO. (PRIMERA ETAPA)</t>
  </si>
  <si>
    <t xml:space="preserve">URBANIZACIÓN </t>
  </si>
  <si>
    <t>ADQUISICION Y COLOCACION DE BIODIGESTOR DE 5 MTS 3 PARA PRODUCCION DE BIOGAS PARA LA VIVIENDA (105) LOCALIDADES: EL NACIMIENTO 5, REFUGIO DE SAN GUILLERMO 4, DURANES DE ARRIBA11, LOS PATIOS 4, SABINO DE SANTA ROSA11,  TERAN 7, RANCHO NUEVO DE LA ISLA 3, RANCHO LOS SOSAS 1, LA ENMARANADA 6, HUERFANOS 2, CARMELITAS CHICO 8, LA TEJONERA 3, SAUZ DE PURISIMA 3, RINCON DE ALONSO SANCHEZ 1, SAN NICOLAS QUIRICEO 1, LA ISAL 13, ROJAS 2, SANTA ANA4, BELLA VISTA  DE SANTA MARIA 1, SANTIAGO APOSTOL 7, DURANES DE EN MEDIO 1, PUERTA DE SAN ROQUE 6, SABINO COPUDO 1.</t>
  </si>
  <si>
    <t>ADQUISICION Y COLOCACION DE BIODIGESTOR DE 5 MTS 3 PARA PRODUCCION DE BIOGAS PARA LA VIVIENDA (55) LOCALIDADES: EL PERICO 23, LOS MARTINEZ 11, LOMA TENDIDA1, SAN RAFAEL DEL SAUZ 2, SANTA BARBARA 6, SAN JOSE DE LA MONTAÑA 2, PEGUEROS 8, LA COMPAÑIA1, LAS CAÑAS 1.</t>
  </si>
  <si>
    <t>Bajo protesta de decir verdad declaramos que los Estados Financieros y sus notas, son razonablemente correctos y son responsabilidad del emisor.</t>
  </si>
  <si>
    <t>CONSTRUCCIÓN DE RED DE DRENAJE SANITARIO EN LA CALLE JOSE ALFREDO, LOCALIDAD SAN IGNACIO DE SAN José DE PARANGUEO (COLONIA PRIMAVERA)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</si>
</sst>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_ ;\-#,##0.00\ "/>
  </numFmts>
  <fonts count="13"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b/>
      <sz val="9.6"/>
      <color rgb="FFFF0000"/>
      <name val="Arial"/>
      <family val="2"/>
    </font>
    <font>
      <sz val="8"/>
      <color theme="1"/>
      <name val="Arial"/>
      <family val="2"/>
    </font>
    <font>
      <sz val="8"/>
      <color rgb="FF002060"/>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43" fontId="11" fillId="0" borderId="0" applyFont="0" applyFill="0" applyBorder="0" applyAlignment="0" applyProtection="0"/>
    <xf numFmtId="9" fontId="11" fillId="0" borderId="0" applyFont="0" applyFill="0" applyBorder="0" applyAlignment="0" applyProtection="0"/>
    <xf numFmtId="0" fontId="11" fillId="0" borderId="0"/>
  </cellStyleXfs>
  <cellXfs count="62">
    <xf numFmtId="0" fontId="0" fillId="0" borderId="0" xfId="0"/>
    <xf numFmtId="0" fontId="0" fillId="0" borderId="0" xfId="0" applyFont="1"/>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4" fillId="4" borderId="1" xfId="16"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2" xfId="0" applyFont="1" applyFill="1" applyBorder="1" applyAlignment="1">
      <alignment horizontal="left"/>
    </xf>
    <xf numFmtId="0" fontId="4" fillId="4" borderId="2" xfId="11" applyFont="1" applyFill="1" applyBorder="1" applyAlignment="1">
      <alignment horizontal="left" vertical="center"/>
    </xf>
    <xf numFmtId="0" fontId="4" fillId="4" borderId="4" xfId="11" applyFont="1" applyFill="1" applyBorder="1" applyAlignment="1">
      <alignment horizontal="center" vertical="center"/>
    </xf>
    <xf numFmtId="0" fontId="4" fillId="4" borderId="5" xfId="16" applyFont="1" applyFill="1" applyBorder="1" applyAlignment="1">
      <alignment horizontal="center" vertical="top" wrapText="1"/>
    </xf>
    <xf numFmtId="0" fontId="4" fillId="4" borderId="6" xfId="0" applyFont="1" applyFill="1" applyBorder="1" applyAlignment="1">
      <alignment horizontal="center" vertical="center" wrapText="1"/>
    </xf>
    <xf numFmtId="0" fontId="4" fillId="4" borderId="6" xfId="0" applyFont="1" applyFill="1" applyBorder="1" applyAlignment="1">
      <alignment horizontal="center" wrapText="1"/>
    </xf>
    <xf numFmtId="4" fontId="4" fillId="4" borderId="6" xfId="11" applyNumberFormat="1" applyFont="1" applyFill="1" applyBorder="1" applyAlignment="1">
      <alignment horizontal="center" vertical="center" wrapText="1"/>
    </xf>
    <xf numFmtId="0" fontId="7" fillId="0" borderId="0" xfId="0" applyFont="1" applyAlignment="1">
      <alignment horizontal="justify" wrapText="1"/>
    </xf>
    <xf numFmtId="0" fontId="9" fillId="0" borderId="6" xfId="0" applyFont="1" applyFill="1" applyBorder="1" applyAlignment="1" applyProtection="1">
      <alignment vertical="center"/>
      <protection locked="0"/>
    </xf>
    <xf numFmtId="0" fontId="9" fillId="0" borderId="2" xfId="0" applyFont="1" applyFill="1" applyBorder="1" applyAlignment="1" applyProtection="1">
      <alignment horizontal="left" vertical="center"/>
      <protection locked="0"/>
    </xf>
    <xf numFmtId="4" fontId="11" fillId="0" borderId="6" xfId="17" applyNumberFormat="1" applyFont="1" applyFill="1" applyBorder="1" applyAlignment="1" applyProtection="1">
      <alignment vertical="center"/>
      <protection locked="0"/>
    </xf>
    <xf numFmtId="0" fontId="9" fillId="4" borderId="1" xfId="16" applyFont="1" applyFill="1" applyBorder="1" applyAlignment="1">
      <alignment horizontal="left" vertical="top" wrapText="1"/>
    </xf>
    <xf numFmtId="0" fontId="9" fillId="4" borderId="5" xfId="16" applyFont="1" applyFill="1" applyBorder="1" applyAlignment="1">
      <alignment horizontal="left" vertical="top" wrapText="1"/>
    </xf>
    <xf numFmtId="0" fontId="0" fillId="0" borderId="0" xfId="0" applyFont="1" applyFill="1" applyProtection="1">
      <protection locked="0"/>
    </xf>
    <xf numFmtId="0" fontId="9" fillId="0" borderId="6" xfId="0" applyFont="1" applyFill="1" applyBorder="1" applyAlignment="1" applyProtection="1">
      <alignment horizontal="left" vertical="center" wrapText="1"/>
      <protection locked="0"/>
    </xf>
    <xf numFmtId="0" fontId="0" fillId="0" borderId="0" xfId="0" applyFont="1" applyAlignment="1" applyProtection="1">
      <alignment horizontal="left" wrapText="1"/>
      <protection locked="0"/>
    </xf>
    <xf numFmtId="0" fontId="0" fillId="0" borderId="0" xfId="0" applyFont="1" applyFill="1" applyBorder="1" applyProtection="1">
      <protection locked="0"/>
    </xf>
    <xf numFmtId="0" fontId="9" fillId="0" borderId="6" xfId="17" applyNumberFormat="1" applyFont="1" applyFill="1" applyBorder="1" applyAlignment="1" applyProtection="1">
      <alignment horizontal="left" vertical="center" wrapText="1"/>
      <protection locked="0"/>
    </xf>
    <xf numFmtId="0" fontId="9" fillId="0" borderId="6" xfId="0" applyFont="1" applyFill="1" applyBorder="1" applyAlignment="1" applyProtection="1">
      <alignment horizontal="left" wrapText="1"/>
      <protection locked="0"/>
    </xf>
    <xf numFmtId="4" fontId="9" fillId="0" borderId="6" xfId="0" applyNumberFormat="1" applyFont="1" applyFill="1" applyBorder="1" applyAlignment="1" applyProtection="1">
      <alignment horizontal="right" wrapText="1"/>
      <protection locked="0"/>
    </xf>
    <xf numFmtId="2" fontId="9" fillId="0" borderId="6" xfId="17" applyNumberFormat="1" applyFont="1" applyFill="1" applyBorder="1" applyAlignment="1" applyProtection="1">
      <alignment horizontal="center" wrapText="1"/>
      <protection locked="0"/>
    </xf>
    <xf numFmtId="0" fontId="12" fillId="0" borderId="6" xfId="0" applyFont="1" applyFill="1" applyBorder="1" applyAlignment="1" applyProtection="1">
      <alignment horizontal="left" wrapText="1"/>
      <protection locked="0"/>
    </xf>
    <xf numFmtId="0" fontId="9" fillId="0" borderId="6" xfId="0" applyNumberFormat="1" applyFont="1" applyFill="1" applyBorder="1" applyAlignment="1" applyProtection="1">
      <alignment horizontal="left" vertical="center" wrapText="1"/>
      <protection locked="0"/>
    </xf>
    <xf numFmtId="165" fontId="9" fillId="0" borderId="6" xfId="17" applyNumberFormat="1" applyFont="1" applyFill="1" applyBorder="1" applyAlignment="1" applyProtection="1">
      <alignment horizontal="right" wrapText="1"/>
      <protection locked="0"/>
    </xf>
    <xf numFmtId="0" fontId="9" fillId="0" borderId="0" xfId="8" applyFont="1" applyAlignment="1" applyProtection="1">
      <alignment vertical="top"/>
      <protection locked="0"/>
    </xf>
    <xf numFmtId="0" fontId="9" fillId="0" borderId="0" xfId="8" applyFont="1" applyAlignment="1" applyProtection="1">
      <alignment vertical="top" wrapText="1"/>
      <protection locked="0"/>
    </xf>
    <xf numFmtId="0" fontId="11" fillId="0" borderId="0" xfId="19" applyProtection="1">
      <protection locked="0"/>
    </xf>
    <xf numFmtId="0" fontId="0" fillId="0" borderId="0" xfId="0" applyProtection="1">
      <protection locked="0"/>
    </xf>
    <xf numFmtId="0" fontId="9" fillId="0" borderId="0" xfId="8" applyFont="1" applyAlignment="1" applyProtection="1">
      <alignment horizontal="left" wrapText="1"/>
      <protection locked="0"/>
    </xf>
    <xf numFmtId="0" fontId="4" fillId="0" borderId="0" xfId="8" applyFont="1" applyBorder="1" applyAlignment="1" applyProtection="1">
      <alignment horizontal="left" vertical="top" wrapText="1"/>
      <protection locked="0"/>
    </xf>
    <xf numFmtId="0" fontId="9" fillId="0" borderId="0" xfId="8" applyFont="1" applyBorder="1" applyAlignment="1" applyProtection="1">
      <alignment vertical="top" wrapText="1"/>
      <protection locked="0"/>
    </xf>
    <xf numFmtId="0" fontId="9" fillId="0" borderId="0" xfId="8" applyFont="1" applyBorder="1" applyAlignment="1" applyProtection="1">
      <alignment horizontal="left" vertical="top" wrapText="1" indent="2"/>
      <protection locked="0"/>
    </xf>
    <xf numFmtId="0" fontId="11" fillId="0" borderId="6" xfId="0" applyFont="1" applyFill="1" applyBorder="1" applyAlignment="1" applyProtection="1">
      <alignment horizontal="left" vertical="center" wrapText="1"/>
      <protection locked="0"/>
    </xf>
    <xf numFmtId="49" fontId="11" fillId="0" borderId="6" xfId="17" applyNumberFormat="1"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wrapText="1"/>
      <protection locked="0"/>
    </xf>
    <xf numFmtId="4" fontId="11" fillId="0" borderId="6" xfId="17" applyNumberFormat="1" applyFont="1" applyFill="1" applyBorder="1" applyAlignment="1" applyProtection="1">
      <alignment horizontal="right" wrapText="1"/>
      <protection locked="0"/>
    </xf>
    <xf numFmtId="2" fontId="11" fillId="0" borderId="6" xfId="0" applyNumberFormat="1" applyFont="1" applyFill="1" applyBorder="1" applyAlignment="1" applyProtection="1">
      <alignment horizontal="center" wrapText="1"/>
      <protection locked="0"/>
    </xf>
    <xf numFmtId="9" fontId="11" fillId="0" borderId="6" xfId="18" applyFont="1" applyFill="1" applyBorder="1" applyAlignment="1" applyProtection="1">
      <alignment horizontal="center" wrapText="1"/>
      <protection locked="0"/>
    </xf>
    <xf numFmtId="0" fontId="11" fillId="0" borderId="6" xfId="0" applyNumberFormat="1" applyFont="1" applyFill="1" applyBorder="1" applyAlignment="1" applyProtection="1">
      <alignment horizontal="left" vertical="center" wrapText="1"/>
      <protection locked="0"/>
    </xf>
    <xf numFmtId="0" fontId="11" fillId="0" borderId="6" xfId="17" applyNumberFormat="1" applyFont="1" applyFill="1" applyBorder="1" applyAlignment="1" applyProtection="1">
      <alignment horizontal="left" vertical="center" wrapText="1"/>
      <protection locked="0"/>
    </xf>
    <xf numFmtId="43" fontId="11" fillId="0" borderId="6" xfId="17" applyFont="1" applyFill="1" applyBorder="1" applyAlignment="1" applyProtection="1">
      <alignment horizontal="center" wrapText="1"/>
      <protection locked="0"/>
    </xf>
    <xf numFmtId="4" fontId="11" fillId="0" borderId="6" xfId="0" applyNumberFormat="1" applyFont="1" applyFill="1" applyBorder="1" applyAlignment="1" applyProtection="1">
      <alignment horizontal="right" wrapText="1"/>
      <protection locked="0"/>
    </xf>
    <xf numFmtId="4" fontId="11" fillId="0" borderId="6" xfId="17" applyNumberFormat="1" applyFont="1" applyFill="1" applyBorder="1" applyAlignment="1" applyProtection="1">
      <protection locked="0"/>
    </xf>
    <xf numFmtId="2" fontId="11" fillId="0" borderId="6" xfId="0" applyNumberFormat="1" applyFont="1" applyFill="1" applyBorder="1" applyAlignment="1" applyProtection="1">
      <alignment horizontal="right"/>
      <protection locked="0"/>
    </xf>
    <xf numFmtId="9" fontId="11" fillId="0" borderId="6" xfId="18" applyFont="1" applyFill="1" applyBorder="1" applyAlignment="1" applyProtection="1">
      <alignment horizontal="left"/>
      <protection locked="0"/>
    </xf>
    <xf numFmtId="0" fontId="4" fillId="4" borderId="6" xfId="0" applyFont="1" applyFill="1" applyBorder="1" applyAlignment="1" applyProtection="1">
      <alignment horizontal="center" wrapText="1"/>
      <protection locked="0"/>
    </xf>
    <xf numFmtId="0" fontId="0" fillId="0" borderId="0" xfId="0" applyFont="1" applyAlignment="1" applyProtection="1">
      <alignment horizontal="left" vertical="top" wrapText="1"/>
      <protection locked="0"/>
    </xf>
  </cellXfs>
  <cellStyles count="20">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9"/>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2"/>
  <sheetViews>
    <sheetView showGridLines="0" tabSelected="1" topLeftCell="B1" zoomScaleNormal="100" workbookViewId="0">
      <selection activeCell="P1" sqref="O1:P1"/>
    </sheetView>
  </sheetViews>
  <sheetFormatPr baseColWidth="10" defaultRowHeight="11.25" x14ac:dyDescent="0.2"/>
  <cols>
    <col min="1" max="1" width="47.83203125" style="30" customWidth="1"/>
    <col min="2" max="2" width="26.33203125" style="4" bestFit="1" customWidth="1"/>
    <col min="3" max="3" width="94" style="4" customWidth="1"/>
    <col min="4" max="4" width="29.1640625" style="4" customWidth="1"/>
    <col min="5" max="5" width="15.5" style="4" bestFit="1" customWidth="1"/>
    <col min="6" max="6" width="13" style="4" bestFit="1" customWidth="1"/>
    <col min="7" max="10" width="13.33203125" style="4" customWidth="1"/>
    <col min="11" max="14" width="11.83203125" style="4" customWidth="1"/>
    <col min="15" max="16384" width="12" style="4"/>
  </cols>
  <sheetData>
    <row r="1" spans="1:14" s="1" customFormat="1" ht="35.1" customHeight="1" x14ac:dyDescent="0.2">
      <c r="A1" s="60" t="s">
        <v>556</v>
      </c>
      <c r="B1" s="60"/>
      <c r="C1" s="60"/>
      <c r="D1" s="60"/>
      <c r="E1" s="60"/>
      <c r="F1" s="60"/>
      <c r="G1" s="60"/>
      <c r="H1" s="60"/>
      <c r="I1" s="60"/>
      <c r="J1" s="60"/>
      <c r="K1" s="60"/>
      <c r="L1" s="60"/>
      <c r="M1" s="60"/>
      <c r="N1" s="60"/>
    </row>
    <row r="2" spans="1:14" s="1" customFormat="1" ht="12.75" customHeight="1" x14ac:dyDescent="0.2">
      <c r="A2" s="26"/>
      <c r="B2" s="11"/>
      <c r="C2" s="11"/>
      <c r="D2" s="11"/>
      <c r="E2" s="12"/>
      <c r="F2" s="13" t="s">
        <v>2</v>
      </c>
      <c r="G2" s="14"/>
      <c r="H2" s="12"/>
      <c r="I2" s="13" t="s">
        <v>8</v>
      </c>
      <c r="J2" s="14"/>
      <c r="K2" s="15" t="s">
        <v>15</v>
      </c>
      <c r="L2" s="14"/>
      <c r="M2" s="16" t="s">
        <v>14</v>
      </c>
      <c r="N2" s="17"/>
    </row>
    <row r="3" spans="1:14" s="1" customFormat="1" ht="21.95" customHeight="1" x14ac:dyDescent="0.2">
      <c r="A3" s="27" t="s">
        <v>16</v>
      </c>
      <c r="B3" s="18" t="s">
        <v>0</v>
      </c>
      <c r="C3" s="18" t="s">
        <v>5</v>
      </c>
      <c r="D3" s="18" t="s">
        <v>1</v>
      </c>
      <c r="E3" s="19" t="s">
        <v>3</v>
      </c>
      <c r="F3" s="19" t="s">
        <v>4</v>
      </c>
      <c r="G3" s="19" t="s">
        <v>6</v>
      </c>
      <c r="H3" s="19" t="s">
        <v>9</v>
      </c>
      <c r="I3" s="19" t="s">
        <v>4</v>
      </c>
      <c r="J3" s="19" t="s">
        <v>7</v>
      </c>
      <c r="K3" s="20" t="s">
        <v>10</v>
      </c>
      <c r="L3" s="20" t="s">
        <v>11</v>
      </c>
      <c r="M3" s="21" t="s">
        <v>12</v>
      </c>
      <c r="N3" s="21" t="s">
        <v>13</v>
      </c>
    </row>
    <row r="4" spans="1:14" s="28" customFormat="1" x14ac:dyDescent="0.2">
      <c r="A4" s="47" t="s">
        <v>40</v>
      </c>
      <c r="B4" s="48" t="s">
        <v>102</v>
      </c>
      <c r="C4" s="49" t="s">
        <v>41</v>
      </c>
      <c r="D4" s="49" t="s">
        <v>42</v>
      </c>
      <c r="E4" s="50">
        <v>202990.07</v>
      </c>
      <c r="F4" s="50">
        <v>202990.07</v>
      </c>
      <c r="G4" s="50">
        <v>202904.88</v>
      </c>
      <c r="H4" s="51">
        <v>1</v>
      </c>
      <c r="I4" s="51">
        <v>1</v>
      </c>
      <c r="J4" s="51">
        <v>1</v>
      </c>
      <c r="K4" s="52">
        <f t="shared" ref="K4:K67" si="0">G4/E4</f>
        <v>0.99958032429862209</v>
      </c>
      <c r="L4" s="52">
        <f t="shared" ref="L4:L67" si="1">G4/F4</f>
        <v>0.99958032429862209</v>
      </c>
      <c r="M4" s="52">
        <f t="shared" ref="M4:M67" si="2">J4/H4</f>
        <v>1</v>
      </c>
      <c r="N4" s="52">
        <f t="shared" ref="N4:N67" si="3">J4/I4</f>
        <v>1</v>
      </c>
    </row>
    <row r="5" spans="1:14" s="28" customFormat="1" ht="22.5" x14ac:dyDescent="0.2">
      <c r="A5" s="47" t="s">
        <v>44</v>
      </c>
      <c r="B5" s="47" t="s">
        <v>45</v>
      </c>
      <c r="C5" s="49" t="s">
        <v>46</v>
      </c>
      <c r="D5" s="49" t="s">
        <v>42</v>
      </c>
      <c r="E5" s="50">
        <v>562643.68000000005</v>
      </c>
      <c r="F5" s="50">
        <v>562643.68000000005</v>
      </c>
      <c r="G5" s="50">
        <v>0</v>
      </c>
      <c r="H5" s="51">
        <v>1</v>
      </c>
      <c r="I5" s="51">
        <v>1</v>
      </c>
      <c r="J5" s="51">
        <v>1</v>
      </c>
      <c r="K5" s="52">
        <f t="shared" si="0"/>
        <v>0</v>
      </c>
      <c r="L5" s="52">
        <f t="shared" si="1"/>
        <v>0</v>
      </c>
      <c r="M5" s="52">
        <f t="shared" si="2"/>
        <v>1</v>
      </c>
      <c r="N5" s="52">
        <f t="shared" si="3"/>
        <v>1</v>
      </c>
    </row>
    <row r="6" spans="1:14" s="28" customFormat="1" ht="22.5" x14ac:dyDescent="0.2">
      <c r="A6" s="47" t="s">
        <v>44</v>
      </c>
      <c r="B6" s="47" t="s">
        <v>45</v>
      </c>
      <c r="C6" s="49" t="s">
        <v>47</v>
      </c>
      <c r="D6" s="49" t="s">
        <v>42</v>
      </c>
      <c r="E6" s="50">
        <v>517000</v>
      </c>
      <c r="F6" s="50">
        <v>517000</v>
      </c>
      <c r="G6" s="50">
        <v>0</v>
      </c>
      <c r="H6" s="51">
        <v>1</v>
      </c>
      <c r="I6" s="51">
        <v>1</v>
      </c>
      <c r="J6" s="51">
        <v>1</v>
      </c>
      <c r="K6" s="52">
        <f t="shared" si="0"/>
        <v>0</v>
      </c>
      <c r="L6" s="52">
        <f t="shared" si="1"/>
        <v>0</v>
      </c>
      <c r="M6" s="52">
        <f t="shared" si="2"/>
        <v>1</v>
      </c>
      <c r="N6" s="52">
        <f t="shared" si="3"/>
        <v>1</v>
      </c>
    </row>
    <row r="7" spans="1:14" s="28" customFormat="1" ht="22.5" x14ac:dyDescent="0.2">
      <c r="A7" s="47" t="s">
        <v>44</v>
      </c>
      <c r="B7" s="47" t="s">
        <v>45</v>
      </c>
      <c r="C7" s="49" t="s">
        <v>48</v>
      </c>
      <c r="D7" s="49" t="s">
        <v>42</v>
      </c>
      <c r="E7" s="50">
        <v>540975.04</v>
      </c>
      <c r="F7" s="50">
        <v>540975.04</v>
      </c>
      <c r="G7" s="50">
        <v>0</v>
      </c>
      <c r="H7" s="51">
        <v>1</v>
      </c>
      <c r="I7" s="51">
        <v>1</v>
      </c>
      <c r="J7" s="51">
        <v>1</v>
      </c>
      <c r="K7" s="52">
        <f t="shared" si="0"/>
        <v>0</v>
      </c>
      <c r="L7" s="52">
        <f t="shared" si="1"/>
        <v>0</v>
      </c>
      <c r="M7" s="52">
        <f t="shared" si="2"/>
        <v>1</v>
      </c>
      <c r="N7" s="52">
        <f t="shared" si="3"/>
        <v>1</v>
      </c>
    </row>
    <row r="8" spans="1:14" s="28" customFormat="1" ht="22.5" x14ac:dyDescent="0.2">
      <c r="A8" s="47" t="s">
        <v>44</v>
      </c>
      <c r="B8" s="47" t="s">
        <v>45</v>
      </c>
      <c r="C8" s="49" t="s">
        <v>49</v>
      </c>
      <c r="D8" s="49" t="s">
        <v>42</v>
      </c>
      <c r="E8" s="50">
        <v>585873.21</v>
      </c>
      <c r="F8" s="50">
        <v>585873.21</v>
      </c>
      <c r="G8" s="50">
        <v>0</v>
      </c>
      <c r="H8" s="51">
        <v>1</v>
      </c>
      <c r="I8" s="51">
        <v>1</v>
      </c>
      <c r="J8" s="51">
        <v>1</v>
      </c>
      <c r="K8" s="52">
        <f t="shared" si="0"/>
        <v>0</v>
      </c>
      <c r="L8" s="52">
        <f t="shared" si="1"/>
        <v>0</v>
      </c>
      <c r="M8" s="52">
        <f t="shared" si="2"/>
        <v>1</v>
      </c>
      <c r="N8" s="52">
        <f t="shared" si="3"/>
        <v>1</v>
      </c>
    </row>
    <row r="9" spans="1:14" s="28" customFormat="1" x14ac:dyDescent="0.2">
      <c r="A9" s="47" t="s">
        <v>44</v>
      </c>
      <c r="B9" s="47" t="s">
        <v>45</v>
      </c>
      <c r="C9" s="49" t="s">
        <v>50</v>
      </c>
      <c r="D9" s="49" t="s">
        <v>42</v>
      </c>
      <c r="E9" s="50">
        <v>1500000</v>
      </c>
      <c r="F9" s="50">
        <v>1500000</v>
      </c>
      <c r="G9" s="50">
        <v>0</v>
      </c>
      <c r="H9" s="51">
        <v>1</v>
      </c>
      <c r="I9" s="51">
        <v>1</v>
      </c>
      <c r="J9" s="51">
        <v>0</v>
      </c>
      <c r="K9" s="52">
        <f t="shared" si="0"/>
        <v>0</v>
      </c>
      <c r="L9" s="52">
        <f t="shared" si="1"/>
        <v>0</v>
      </c>
      <c r="M9" s="52">
        <f t="shared" si="2"/>
        <v>0</v>
      </c>
      <c r="N9" s="52">
        <f t="shared" si="3"/>
        <v>0</v>
      </c>
    </row>
    <row r="10" spans="1:14" s="28" customFormat="1" ht="22.5" x14ac:dyDescent="0.2">
      <c r="A10" s="47" t="s">
        <v>44</v>
      </c>
      <c r="B10" s="47" t="s">
        <v>45</v>
      </c>
      <c r="C10" s="49" t="s">
        <v>51</v>
      </c>
      <c r="D10" s="49" t="s">
        <v>42</v>
      </c>
      <c r="E10" s="50">
        <v>2000000</v>
      </c>
      <c r="F10" s="50">
        <v>2000000</v>
      </c>
      <c r="G10" s="50">
        <v>0</v>
      </c>
      <c r="H10" s="51">
        <v>1</v>
      </c>
      <c r="I10" s="51">
        <v>1</v>
      </c>
      <c r="J10" s="51">
        <v>0</v>
      </c>
      <c r="K10" s="52">
        <f t="shared" si="0"/>
        <v>0</v>
      </c>
      <c r="L10" s="52">
        <f t="shared" si="1"/>
        <v>0</v>
      </c>
      <c r="M10" s="52">
        <f t="shared" si="2"/>
        <v>0</v>
      </c>
      <c r="N10" s="52">
        <f t="shared" si="3"/>
        <v>0</v>
      </c>
    </row>
    <row r="11" spans="1:14" s="28" customFormat="1" x14ac:dyDescent="0.2">
      <c r="A11" s="47" t="s">
        <v>44</v>
      </c>
      <c r="B11" s="47" t="s">
        <v>45</v>
      </c>
      <c r="C11" s="49" t="s">
        <v>52</v>
      </c>
      <c r="D11" s="49" t="s">
        <v>42</v>
      </c>
      <c r="E11" s="50">
        <v>2400000</v>
      </c>
      <c r="F11" s="50">
        <v>2400000</v>
      </c>
      <c r="G11" s="50">
        <v>0</v>
      </c>
      <c r="H11" s="51">
        <v>1</v>
      </c>
      <c r="I11" s="51">
        <v>1</v>
      </c>
      <c r="J11" s="51">
        <v>0</v>
      </c>
      <c r="K11" s="52">
        <f t="shared" si="0"/>
        <v>0</v>
      </c>
      <c r="L11" s="52">
        <f t="shared" si="1"/>
        <v>0</v>
      </c>
      <c r="M11" s="52">
        <f t="shared" si="2"/>
        <v>0</v>
      </c>
      <c r="N11" s="52">
        <f t="shared" si="3"/>
        <v>0</v>
      </c>
    </row>
    <row r="12" spans="1:14" s="28" customFormat="1" x14ac:dyDescent="0.2">
      <c r="A12" s="47" t="s">
        <v>44</v>
      </c>
      <c r="B12" s="47" t="s">
        <v>45</v>
      </c>
      <c r="C12" s="49" t="s">
        <v>53</v>
      </c>
      <c r="D12" s="49" t="s">
        <v>42</v>
      </c>
      <c r="E12" s="50">
        <v>570819.74</v>
      </c>
      <c r="F12" s="50">
        <v>570819.74</v>
      </c>
      <c r="G12" s="50">
        <v>0</v>
      </c>
      <c r="H12" s="51">
        <v>1</v>
      </c>
      <c r="I12" s="51">
        <v>1</v>
      </c>
      <c r="J12" s="51">
        <v>1</v>
      </c>
      <c r="K12" s="52">
        <f t="shared" si="0"/>
        <v>0</v>
      </c>
      <c r="L12" s="52">
        <f t="shared" si="1"/>
        <v>0</v>
      </c>
      <c r="M12" s="52">
        <f t="shared" si="2"/>
        <v>1</v>
      </c>
      <c r="N12" s="52">
        <f t="shared" si="3"/>
        <v>1</v>
      </c>
    </row>
    <row r="13" spans="1:14" s="28" customFormat="1" x14ac:dyDescent="0.2">
      <c r="A13" s="47" t="s">
        <v>44</v>
      </c>
      <c r="B13" s="47" t="s">
        <v>45</v>
      </c>
      <c r="C13" s="49" t="s">
        <v>54</v>
      </c>
      <c r="D13" s="49" t="s">
        <v>42</v>
      </c>
      <c r="E13" s="50">
        <v>543999.66</v>
      </c>
      <c r="F13" s="50">
        <v>543999.66</v>
      </c>
      <c r="G13" s="50">
        <v>0</v>
      </c>
      <c r="H13" s="51">
        <v>1</v>
      </c>
      <c r="I13" s="51">
        <v>1</v>
      </c>
      <c r="J13" s="51">
        <v>1</v>
      </c>
      <c r="K13" s="52">
        <f t="shared" si="0"/>
        <v>0</v>
      </c>
      <c r="L13" s="52">
        <f t="shared" si="1"/>
        <v>0</v>
      </c>
      <c r="M13" s="52">
        <f t="shared" si="2"/>
        <v>1</v>
      </c>
      <c r="N13" s="52">
        <f t="shared" si="3"/>
        <v>1</v>
      </c>
    </row>
    <row r="14" spans="1:14" s="28" customFormat="1" x14ac:dyDescent="0.2">
      <c r="A14" s="47" t="s">
        <v>44</v>
      </c>
      <c r="B14" s="47" t="s">
        <v>45</v>
      </c>
      <c r="C14" s="49" t="s">
        <v>55</v>
      </c>
      <c r="D14" s="49" t="s">
        <v>42</v>
      </c>
      <c r="E14" s="50">
        <v>593643.92000000004</v>
      </c>
      <c r="F14" s="50">
        <v>593643.92000000004</v>
      </c>
      <c r="G14" s="50">
        <v>0</v>
      </c>
      <c r="H14" s="51">
        <v>1</v>
      </c>
      <c r="I14" s="51">
        <v>1</v>
      </c>
      <c r="J14" s="51">
        <v>1</v>
      </c>
      <c r="K14" s="52">
        <f t="shared" si="0"/>
        <v>0</v>
      </c>
      <c r="L14" s="52">
        <f t="shared" si="1"/>
        <v>0</v>
      </c>
      <c r="M14" s="52">
        <f t="shared" si="2"/>
        <v>1</v>
      </c>
      <c r="N14" s="52">
        <f t="shared" si="3"/>
        <v>1</v>
      </c>
    </row>
    <row r="15" spans="1:14" s="28" customFormat="1" x14ac:dyDescent="0.2">
      <c r="A15" s="47" t="s">
        <v>44</v>
      </c>
      <c r="B15" s="47" t="s">
        <v>45</v>
      </c>
      <c r="C15" s="49" t="s">
        <v>56</v>
      </c>
      <c r="D15" s="49" t="s">
        <v>42</v>
      </c>
      <c r="E15" s="50">
        <v>525207.66</v>
      </c>
      <c r="F15" s="50">
        <v>525207.66</v>
      </c>
      <c r="G15" s="50">
        <v>0</v>
      </c>
      <c r="H15" s="51">
        <v>1</v>
      </c>
      <c r="I15" s="51">
        <v>1</v>
      </c>
      <c r="J15" s="51">
        <v>1</v>
      </c>
      <c r="K15" s="52">
        <f t="shared" si="0"/>
        <v>0</v>
      </c>
      <c r="L15" s="52">
        <f t="shared" si="1"/>
        <v>0</v>
      </c>
      <c r="M15" s="52">
        <f t="shared" si="2"/>
        <v>1</v>
      </c>
      <c r="N15" s="52">
        <f t="shared" si="3"/>
        <v>1</v>
      </c>
    </row>
    <row r="16" spans="1:14" s="28" customFormat="1" ht="22.5" x14ac:dyDescent="0.2">
      <c r="A16" s="47" t="s">
        <v>44</v>
      </c>
      <c r="B16" s="47" t="s">
        <v>87</v>
      </c>
      <c r="C16" s="49" t="s">
        <v>57</v>
      </c>
      <c r="D16" s="49" t="s">
        <v>42</v>
      </c>
      <c r="E16" s="50">
        <v>1400000</v>
      </c>
      <c r="F16" s="50">
        <v>1400000</v>
      </c>
      <c r="G16" s="50">
        <v>0</v>
      </c>
      <c r="H16" s="51">
        <v>1</v>
      </c>
      <c r="I16" s="51">
        <v>1</v>
      </c>
      <c r="J16" s="51">
        <v>1</v>
      </c>
      <c r="K16" s="52">
        <f t="shared" si="0"/>
        <v>0</v>
      </c>
      <c r="L16" s="52">
        <f t="shared" si="1"/>
        <v>0</v>
      </c>
      <c r="M16" s="52">
        <f t="shared" si="2"/>
        <v>1</v>
      </c>
      <c r="N16" s="52">
        <f t="shared" si="3"/>
        <v>1</v>
      </c>
    </row>
    <row r="17" spans="1:14" s="28" customFormat="1" x14ac:dyDescent="0.2">
      <c r="A17" s="47" t="s">
        <v>58</v>
      </c>
      <c r="B17" s="47" t="s">
        <v>45</v>
      </c>
      <c r="C17" s="49" t="s">
        <v>59</v>
      </c>
      <c r="D17" s="49" t="s">
        <v>42</v>
      </c>
      <c r="E17" s="50">
        <v>1265000</v>
      </c>
      <c r="F17" s="50">
        <v>1265000</v>
      </c>
      <c r="G17" s="50">
        <v>1101035.3400000001</v>
      </c>
      <c r="H17" s="51">
        <v>1</v>
      </c>
      <c r="I17" s="51">
        <v>1</v>
      </c>
      <c r="J17" s="51">
        <v>0</v>
      </c>
      <c r="K17" s="52">
        <f t="shared" si="0"/>
        <v>0.87038366798418976</v>
      </c>
      <c r="L17" s="52">
        <f t="shared" si="1"/>
        <v>0.87038366798418976</v>
      </c>
      <c r="M17" s="52">
        <f t="shared" si="2"/>
        <v>0</v>
      </c>
      <c r="N17" s="52">
        <f t="shared" si="3"/>
        <v>0</v>
      </c>
    </row>
    <row r="18" spans="1:14" s="28" customFormat="1" x14ac:dyDescent="0.2">
      <c r="A18" s="47" t="s">
        <v>60</v>
      </c>
      <c r="B18" s="48" t="s">
        <v>102</v>
      </c>
      <c r="C18" s="49" t="s">
        <v>61</v>
      </c>
      <c r="D18" s="49" t="s">
        <v>42</v>
      </c>
      <c r="E18" s="50">
        <v>449000</v>
      </c>
      <c r="F18" s="50">
        <v>449000</v>
      </c>
      <c r="G18" s="50">
        <v>0</v>
      </c>
      <c r="H18" s="51">
        <v>1</v>
      </c>
      <c r="I18" s="51">
        <v>1</v>
      </c>
      <c r="J18" s="51">
        <v>0</v>
      </c>
      <c r="K18" s="52">
        <f t="shared" si="0"/>
        <v>0</v>
      </c>
      <c r="L18" s="52">
        <f t="shared" si="1"/>
        <v>0</v>
      </c>
      <c r="M18" s="52">
        <f t="shared" si="2"/>
        <v>0</v>
      </c>
      <c r="N18" s="52">
        <f t="shared" si="3"/>
        <v>0</v>
      </c>
    </row>
    <row r="19" spans="1:14" s="28" customFormat="1" x14ac:dyDescent="0.2">
      <c r="A19" s="47" t="s">
        <v>60</v>
      </c>
      <c r="B19" s="47" t="s">
        <v>591</v>
      </c>
      <c r="C19" s="49" t="s">
        <v>62</v>
      </c>
      <c r="D19" s="49" t="s">
        <v>42</v>
      </c>
      <c r="E19" s="50">
        <v>755000</v>
      </c>
      <c r="F19" s="50">
        <v>755000</v>
      </c>
      <c r="G19" s="50">
        <v>0</v>
      </c>
      <c r="H19" s="51">
        <v>1</v>
      </c>
      <c r="I19" s="51">
        <v>1</v>
      </c>
      <c r="J19" s="51">
        <v>0</v>
      </c>
      <c r="K19" s="52">
        <f t="shared" si="0"/>
        <v>0</v>
      </c>
      <c r="L19" s="52">
        <f t="shared" si="1"/>
        <v>0</v>
      </c>
      <c r="M19" s="52">
        <f t="shared" si="2"/>
        <v>0</v>
      </c>
      <c r="N19" s="52">
        <f t="shared" si="3"/>
        <v>0</v>
      </c>
    </row>
    <row r="20" spans="1:14" s="28" customFormat="1" x14ac:dyDescent="0.2">
      <c r="A20" s="47" t="s">
        <v>65</v>
      </c>
      <c r="B20" s="47" t="s">
        <v>66</v>
      </c>
      <c r="C20" s="49" t="s">
        <v>67</v>
      </c>
      <c r="D20" s="49" t="s">
        <v>42</v>
      </c>
      <c r="E20" s="50">
        <v>11000000</v>
      </c>
      <c r="F20" s="50">
        <v>11000000</v>
      </c>
      <c r="G20" s="50">
        <v>0</v>
      </c>
      <c r="H20" s="51">
        <v>1</v>
      </c>
      <c r="I20" s="51">
        <v>1</v>
      </c>
      <c r="J20" s="51">
        <v>0</v>
      </c>
      <c r="K20" s="52">
        <f t="shared" si="0"/>
        <v>0</v>
      </c>
      <c r="L20" s="52">
        <f t="shared" si="1"/>
        <v>0</v>
      </c>
      <c r="M20" s="52">
        <f t="shared" si="2"/>
        <v>0</v>
      </c>
      <c r="N20" s="52">
        <f t="shared" si="3"/>
        <v>0</v>
      </c>
    </row>
    <row r="21" spans="1:14" s="28" customFormat="1" ht="56.25" x14ac:dyDescent="0.2">
      <c r="A21" s="47" t="s">
        <v>63</v>
      </c>
      <c r="B21" s="48" t="s">
        <v>102</v>
      </c>
      <c r="C21" s="49" t="s">
        <v>64</v>
      </c>
      <c r="D21" s="49" t="s">
        <v>42</v>
      </c>
      <c r="E21" s="50">
        <v>813591</v>
      </c>
      <c r="F21" s="50">
        <v>813591</v>
      </c>
      <c r="G21" s="50">
        <v>0</v>
      </c>
      <c r="H21" s="51">
        <v>508.49</v>
      </c>
      <c r="I21" s="51">
        <v>508.49</v>
      </c>
      <c r="J21" s="51">
        <v>508.49</v>
      </c>
      <c r="K21" s="52">
        <f t="shared" si="0"/>
        <v>0</v>
      </c>
      <c r="L21" s="52">
        <f t="shared" si="1"/>
        <v>0</v>
      </c>
      <c r="M21" s="52">
        <f t="shared" si="2"/>
        <v>1</v>
      </c>
      <c r="N21" s="52">
        <f t="shared" si="3"/>
        <v>1</v>
      </c>
    </row>
    <row r="22" spans="1:14" s="28" customFormat="1" x14ac:dyDescent="0.2">
      <c r="A22" s="47" t="s">
        <v>68</v>
      </c>
      <c r="B22" s="47" t="s">
        <v>69</v>
      </c>
      <c r="C22" s="49" t="s">
        <v>70</v>
      </c>
      <c r="D22" s="49" t="s">
        <v>42</v>
      </c>
      <c r="E22" s="50">
        <v>1548260</v>
      </c>
      <c r="F22" s="50">
        <v>1548260</v>
      </c>
      <c r="G22" s="50">
        <v>1548260</v>
      </c>
      <c r="H22" s="51">
        <v>1</v>
      </c>
      <c r="I22" s="51">
        <v>1</v>
      </c>
      <c r="J22" s="51">
        <v>1</v>
      </c>
      <c r="K22" s="52">
        <f t="shared" si="0"/>
        <v>1</v>
      </c>
      <c r="L22" s="52">
        <f t="shared" si="1"/>
        <v>1</v>
      </c>
      <c r="M22" s="52">
        <f t="shared" si="2"/>
        <v>1</v>
      </c>
      <c r="N22" s="52">
        <f t="shared" si="3"/>
        <v>1</v>
      </c>
    </row>
    <row r="23" spans="1:14" s="28" customFormat="1" x14ac:dyDescent="0.2">
      <c r="A23" s="47" t="s">
        <v>71</v>
      </c>
      <c r="B23" s="47" t="s">
        <v>591</v>
      </c>
      <c r="C23" s="49" t="s">
        <v>72</v>
      </c>
      <c r="D23" s="49" t="s">
        <v>42</v>
      </c>
      <c r="E23" s="50">
        <v>2263004.75</v>
      </c>
      <c r="F23" s="50">
        <v>2263004.75</v>
      </c>
      <c r="G23" s="50">
        <v>0</v>
      </c>
      <c r="H23" s="51">
        <v>1</v>
      </c>
      <c r="I23" s="51">
        <v>1</v>
      </c>
      <c r="J23" s="51">
        <v>0</v>
      </c>
      <c r="K23" s="52">
        <f t="shared" si="0"/>
        <v>0</v>
      </c>
      <c r="L23" s="52">
        <f t="shared" si="1"/>
        <v>0</v>
      </c>
      <c r="M23" s="52">
        <f t="shared" si="2"/>
        <v>0</v>
      </c>
      <c r="N23" s="52">
        <f t="shared" si="3"/>
        <v>0</v>
      </c>
    </row>
    <row r="24" spans="1:14" s="28" customFormat="1" x14ac:dyDescent="0.2">
      <c r="A24" s="47" t="s">
        <v>71</v>
      </c>
      <c r="B24" s="47" t="s">
        <v>591</v>
      </c>
      <c r="C24" s="49" t="s">
        <v>73</v>
      </c>
      <c r="D24" s="49" t="s">
        <v>42</v>
      </c>
      <c r="E24" s="50">
        <v>1936490.89</v>
      </c>
      <c r="F24" s="50">
        <v>1936490.89</v>
      </c>
      <c r="G24" s="50">
        <v>0</v>
      </c>
      <c r="H24" s="51">
        <v>1</v>
      </c>
      <c r="I24" s="51">
        <v>1</v>
      </c>
      <c r="J24" s="51">
        <v>0</v>
      </c>
      <c r="K24" s="52">
        <f t="shared" si="0"/>
        <v>0</v>
      </c>
      <c r="L24" s="52">
        <f t="shared" si="1"/>
        <v>0</v>
      </c>
      <c r="M24" s="52">
        <f t="shared" si="2"/>
        <v>0</v>
      </c>
      <c r="N24" s="52">
        <f t="shared" si="3"/>
        <v>0</v>
      </c>
    </row>
    <row r="25" spans="1:14" s="28" customFormat="1" x14ac:dyDescent="0.2">
      <c r="A25" s="47" t="s">
        <v>71</v>
      </c>
      <c r="B25" s="47" t="s">
        <v>591</v>
      </c>
      <c r="C25" s="49" t="s">
        <v>74</v>
      </c>
      <c r="D25" s="49" t="s">
        <v>42</v>
      </c>
      <c r="E25" s="50">
        <v>406769.68</v>
      </c>
      <c r="F25" s="50">
        <v>406769.68</v>
      </c>
      <c r="G25" s="50">
        <v>0</v>
      </c>
      <c r="H25" s="51">
        <v>1</v>
      </c>
      <c r="I25" s="51">
        <v>1</v>
      </c>
      <c r="J25" s="51">
        <v>0</v>
      </c>
      <c r="K25" s="52">
        <f t="shared" si="0"/>
        <v>0</v>
      </c>
      <c r="L25" s="52">
        <f t="shared" si="1"/>
        <v>0</v>
      </c>
      <c r="M25" s="52">
        <f t="shared" si="2"/>
        <v>0</v>
      </c>
      <c r="N25" s="52">
        <f t="shared" si="3"/>
        <v>0</v>
      </c>
    </row>
    <row r="26" spans="1:14" s="28" customFormat="1" x14ac:dyDescent="0.2">
      <c r="A26" s="47" t="s">
        <v>71</v>
      </c>
      <c r="B26" s="47" t="s">
        <v>591</v>
      </c>
      <c r="C26" s="49" t="s">
        <v>75</v>
      </c>
      <c r="D26" s="49" t="s">
        <v>42</v>
      </c>
      <c r="E26" s="50">
        <v>319232</v>
      </c>
      <c r="F26" s="50">
        <v>319232</v>
      </c>
      <c r="G26" s="50">
        <v>0</v>
      </c>
      <c r="H26" s="51">
        <v>1</v>
      </c>
      <c r="I26" s="51">
        <v>1</v>
      </c>
      <c r="J26" s="51">
        <v>0</v>
      </c>
      <c r="K26" s="52">
        <f t="shared" si="0"/>
        <v>0</v>
      </c>
      <c r="L26" s="52">
        <f t="shared" si="1"/>
        <v>0</v>
      </c>
      <c r="M26" s="52">
        <f t="shared" si="2"/>
        <v>0</v>
      </c>
      <c r="N26" s="52">
        <f t="shared" si="3"/>
        <v>0</v>
      </c>
    </row>
    <row r="27" spans="1:14" s="28" customFormat="1" x14ac:dyDescent="0.2">
      <c r="A27" s="47" t="s">
        <v>71</v>
      </c>
      <c r="B27" s="47" t="s">
        <v>591</v>
      </c>
      <c r="C27" s="49" t="s">
        <v>76</v>
      </c>
      <c r="D27" s="49" t="s">
        <v>42</v>
      </c>
      <c r="E27" s="50">
        <v>319670.69</v>
      </c>
      <c r="F27" s="50">
        <v>319670.69</v>
      </c>
      <c r="G27" s="50">
        <v>0</v>
      </c>
      <c r="H27" s="51">
        <v>1</v>
      </c>
      <c r="I27" s="51">
        <v>1</v>
      </c>
      <c r="J27" s="51">
        <v>0</v>
      </c>
      <c r="K27" s="52">
        <f t="shared" si="0"/>
        <v>0</v>
      </c>
      <c r="L27" s="52">
        <f t="shared" si="1"/>
        <v>0</v>
      </c>
      <c r="M27" s="52">
        <f t="shared" si="2"/>
        <v>0</v>
      </c>
      <c r="N27" s="52">
        <f t="shared" si="3"/>
        <v>0</v>
      </c>
    </row>
    <row r="28" spans="1:14" s="28" customFormat="1" x14ac:dyDescent="0.2">
      <c r="A28" s="47" t="s">
        <v>71</v>
      </c>
      <c r="B28" s="47" t="s">
        <v>591</v>
      </c>
      <c r="C28" s="49" t="s">
        <v>77</v>
      </c>
      <c r="D28" s="49" t="s">
        <v>42</v>
      </c>
      <c r="E28" s="50">
        <v>184921.60000000001</v>
      </c>
      <c r="F28" s="50">
        <v>184921.60000000001</v>
      </c>
      <c r="G28" s="50">
        <v>0</v>
      </c>
      <c r="H28" s="51">
        <v>1</v>
      </c>
      <c r="I28" s="51">
        <v>1</v>
      </c>
      <c r="J28" s="51">
        <v>0</v>
      </c>
      <c r="K28" s="52">
        <f t="shared" si="0"/>
        <v>0</v>
      </c>
      <c r="L28" s="52">
        <f t="shared" si="1"/>
        <v>0</v>
      </c>
      <c r="M28" s="52">
        <f t="shared" si="2"/>
        <v>0</v>
      </c>
      <c r="N28" s="52">
        <f t="shared" si="3"/>
        <v>0</v>
      </c>
    </row>
    <row r="29" spans="1:14" s="28" customFormat="1" x14ac:dyDescent="0.2">
      <c r="A29" s="47" t="s">
        <v>71</v>
      </c>
      <c r="B29" s="47" t="s">
        <v>591</v>
      </c>
      <c r="C29" s="49" t="s">
        <v>78</v>
      </c>
      <c r="D29" s="49" t="s">
        <v>42</v>
      </c>
      <c r="E29" s="50">
        <v>223184.74</v>
      </c>
      <c r="F29" s="50">
        <v>223184.74</v>
      </c>
      <c r="G29" s="50">
        <v>0</v>
      </c>
      <c r="H29" s="51">
        <v>1</v>
      </c>
      <c r="I29" s="51">
        <v>1</v>
      </c>
      <c r="J29" s="51">
        <v>0</v>
      </c>
      <c r="K29" s="52">
        <f t="shared" si="0"/>
        <v>0</v>
      </c>
      <c r="L29" s="52">
        <f t="shared" si="1"/>
        <v>0</v>
      </c>
      <c r="M29" s="52">
        <f t="shared" si="2"/>
        <v>0</v>
      </c>
      <c r="N29" s="52">
        <f t="shared" si="3"/>
        <v>0</v>
      </c>
    </row>
    <row r="30" spans="1:14" s="28" customFormat="1" x14ac:dyDescent="0.2">
      <c r="A30" s="47" t="s">
        <v>71</v>
      </c>
      <c r="B30" s="47" t="s">
        <v>591</v>
      </c>
      <c r="C30" s="49" t="s">
        <v>79</v>
      </c>
      <c r="D30" s="49" t="s">
        <v>42</v>
      </c>
      <c r="E30" s="50">
        <v>321737.59999999998</v>
      </c>
      <c r="F30" s="50">
        <v>321737.59999999998</v>
      </c>
      <c r="G30" s="50">
        <v>0</v>
      </c>
      <c r="H30" s="51">
        <v>1</v>
      </c>
      <c r="I30" s="51">
        <v>1</v>
      </c>
      <c r="J30" s="51">
        <v>0</v>
      </c>
      <c r="K30" s="52">
        <f t="shared" si="0"/>
        <v>0</v>
      </c>
      <c r="L30" s="52">
        <f t="shared" si="1"/>
        <v>0</v>
      </c>
      <c r="M30" s="52">
        <f t="shared" si="2"/>
        <v>0</v>
      </c>
      <c r="N30" s="52">
        <f t="shared" si="3"/>
        <v>0</v>
      </c>
    </row>
    <row r="31" spans="1:14" s="28" customFormat="1" x14ac:dyDescent="0.2">
      <c r="A31" s="53" t="s">
        <v>80</v>
      </c>
      <c r="B31" s="47" t="s">
        <v>586</v>
      </c>
      <c r="C31" s="49" t="s">
        <v>81</v>
      </c>
      <c r="D31" s="49" t="s">
        <v>42</v>
      </c>
      <c r="E31" s="50">
        <v>608077.74</v>
      </c>
      <c r="F31" s="50">
        <v>608077.74</v>
      </c>
      <c r="G31" s="50">
        <v>0</v>
      </c>
      <c r="H31" s="51">
        <v>1</v>
      </c>
      <c r="I31" s="51">
        <v>1</v>
      </c>
      <c r="J31" s="51">
        <v>1</v>
      </c>
      <c r="K31" s="52">
        <f t="shared" si="0"/>
        <v>0</v>
      </c>
      <c r="L31" s="52">
        <f t="shared" si="1"/>
        <v>0</v>
      </c>
      <c r="M31" s="52">
        <f t="shared" si="2"/>
        <v>1</v>
      </c>
      <c r="N31" s="52">
        <f t="shared" si="3"/>
        <v>1</v>
      </c>
    </row>
    <row r="32" spans="1:14" s="28" customFormat="1" x14ac:dyDescent="0.2">
      <c r="A32" s="47" t="s">
        <v>82</v>
      </c>
      <c r="B32" s="47" t="s">
        <v>133</v>
      </c>
      <c r="C32" s="49" t="s">
        <v>83</v>
      </c>
      <c r="D32" s="49" t="s">
        <v>42</v>
      </c>
      <c r="E32" s="50">
        <v>772500</v>
      </c>
      <c r="F32" s="50">
        <v>772500</v>
      </c>
      <c r="G32" s="50">
        <v>0</v>
      </c>
      <c r="H32" s="51">
        <v>1</v>
      </c>
      <c r="I32" s="51">
        <v>1</v>
      </c>
      <c r="J32" s="51">
        <v>0</v>
      </c>
      <c r="K32" s="52">
        <f t="shared" si="0"/>
        <v>0</v>
      </c>
      <c r="L32" s="52">
        <f t="shared" si="1"/>
        <v>0</v>
      </c>
      <c r="M32" s="52">
        <f t="shared" si="2"/>
        <v>0</v>
      </c>
      <c r="N32" s="52">
        <f t="shared" si="3"/>
        <v>0</v>
      </c>
    </row>
    <row r="33" spans="1:14" s="28" customFormat="1" ht="56.25" x14ac:dyDescent="0.2">
      <c r="A33" s="47" t="s">
        <v>84</v>
      </c>
      <c r="B33" s="47" t="s">
        <v>591</v>
      </c>
      <c r="C33" s="49" t="s">
        <v>590</v>
      </c>
      <c r="D33" s="49" t="s">
        <v>42</v>
      </c>
      <c r="E33" s="50">
        <v>26000000</v>
      </c>
      <c r="F33" s="50">
        <v>26000000</v>
      </c>
      <c r="G33" s="50">
        <v>0</v>
      </c>
      <c r="H33" s="51">
        <v>1625</v>
      </c>
      <c r="I33" s="51">
        <v>1625</v>
      </c>
      <c r="J33" s="51">
        <v>0</v>
      </c>
      <c r="K33" s="52">
        <f t="shared" si="0"/>
        <v>0</v>
      </c>
      <c r="L33" s="52">
        <f t="shared" si="1"/>
        <v>0</v>
      </c>
      <c r="M33" s="52">
        <f t="shared" si="2"/>
        <v>0</v>
      </c>
      <c r="N33" s="52">
        <f t="shared" si="3"/>
        <v>0</v>
      </c>
    </row>
    <row r="34" spans="1:14" s="28" customFormat="1" ht="22.5" x14ac:dyDescent="0.2">
      <c r="A34" s="47" t="s">
        <v>85</v>
      </c>
      <c r="B34" s="47" t="s">
        <v>591</v>
      </c>
      <c r="C34" s="49" t="s">
        <v>86</v>
      </c>
      <c r="D34" s="49" t="s">
        <v>42</v>
      </c>
      <c r="E34" s="50">
        <v>4000000</v>
      </c>
      <c r="F34" s="50">
        <v>4000000</v>
      </c>
      <c r="G34" s="50">
        <v>0</v>
      </c>
      <c r="H34" s="51">
        <v>1</v>
      </c>
      <c r="I34" s="51">
        <v>1</v>
      </c>
      <c r="J34" s="51">
        <v>0</v>
      </c>
      <c r="K34" s="52">
        <f t="shared" si="0"/>
        <v>0</v>
      </c>
      <c r="L34" s="52">
        <f t="shared" si="1"/>
        <v>0</v>
      </c>
      <c r="M34" s="52">
        <f t="shared" si="2"/>
        <v>0</v>
      </c>
      <c r="N34" s="52">
        <f t="shared" si="3"/>
        <v>0</v>
      </c>
    </row>
    <row r="35" spans="1:14" s="28" customFormat="1" x14ac:dyDescent="0.2">
      <c r="A35" s="47" t="s">
        <v>139</v>
      </c>
      <c r="B35" s="47" t="s">
        <v>45</v>
      </c>
      <c r="C35" s="49" t="s">
        <v>140</v>
      </c>
      <c r="D35" s="49" t="s">
        <v>42</v>
      </c>
      <c r="E35" s="50">
        <v>2566741.5499999998</v>
      </c>
      <c r="F35" s="50">
        <v>2566741.5499999998</v>
      </c>
      <c r="G35" s="50">
        <v>0</v>
      </c>
      <c r="H35" s="51">
        <v>0</v>
      </c>
      <c r="I35" s="51">
        <v>0</v>
      </c>
      <c r="J35" s="51">
        <v>0</v>
      </c>
      <c r="K35" s="52">
        <f t="shared" si="0"/>
        <v>0</v>
      </c>
      <c r="L35" s="52">
        <f t="shared" si="1"/>
        <v>0</v>
      </c>
      <c r="M35" s="52" t="e">
        <f t="shared" si="2"/>
        <v>#DIV/0!</v>
      </c>
      <c r="N35" s="52" t="e">
        <f t="shared" si="3"/>
        <v>#DIV/0!</v>
      </c>
    </row>
    <row r="36" spans="1:14" s="28" customFormat="1" x14ac:dyDescent="0.2">
      <c r="A36" s="47" t="s">
        <v>139</v>
      </c>
      <c r="B36" s="47" t="s">
        <v>45</v>
      </c>
      <c r="C36" s="49" t="s">
        <v>141</v>
      </c>
      <c r="D36" s="49" t="s">
        <v>42</v>
      </c>
      <c r="E36" s="50">
        <v>3500000</v>
      </c>
      <c r="F36" s="50">
        <v>3500000</v>
      </c>
      <c r="G36" s="50">
        <v>0</v>
      </c>
      <c r="H36" s="51">
        <v>1</v>
      </c>
      <c r="I36" s="51">
        <v>1</v>
      </c>
      <c r="J36" s="51">
        <v>0</v>
      </c>
      <c r="K36" s="52">
        <f t="shared" si="0"/>
        <v>0</v>
      </c>
      <c r="L36" s="52">
        <f t="shared" si="1"/>
        <v>0</v>
      </c>
      <c r="M36" s="52">
        <f t="shared" si="2"/>
        <v>0</v>
      </c>
      <c r="N36" s="52">
        <f t="shared" si="3"/>
        <v>0</v>
      </c>
    </row>
    <row r="37" spans="1:14" s="28" customFormat="1" x14ac:dyDescent="0.2">
      <c r="A37" s="47" t="s">
        <v>139</v>
      </c>
      <c r="B37" s="47" t="s">
        <v>45</v>
      </c>
      <c r="C37" s="49" t="s">
        <v>142</v>
      </c>
      <c r="D37" s="49" t="s">
        <v>42</v>
      </c>
      <c r="E37" s="50">
        <v>1350000</v>
      </c>
      <c r="F37" s="50">
        <v>1350000</v>
      </c>
      <c r="G37" s="50">
        <v>0</v>
      </c>
      <c r="H37" s="51">
        <v>1</v>
      </c>
      <c r="I37" s="51">
        <v>1</v>
      </c>
      <c r="J37" s="51">
        <v>1</v>
      </c>
      <c r="K37" s="52">
        <f t="shared" si="0"/>
        <v>0</v>
      </c>
      <c r="L37" s="52">
        <f t="shared" si="1"/>
        <v>0</v>
      </c>
      <c r="M37" s="52">
        <f t="shared" si="2"/>
        <v>1</v>
      </c>
      <c r="N37" s="52">
        <f t="shared" si="3"/>
        <v>1</v>
      </c>
    </row>
    <row r="38" spans="1:14" s="28" customFormat="1" ht="22.5" x14ac:dyDescent="0.2">
      <c r="A38" s="47" t="s">
        <v>139</v>
      </c>
      <c r="B38" s="47" t="s">
        <v>45</v>
      </c>
      <c r="C38" s="49" t="s">
        <v>143</v>
      </c>
      <c r="D38" s="49" t="s">
        <v>42</v>
      </c>
      <c r="E38" s="50">
        <v>800000</v>
      </c>
      <c r="F38" s="50">
        <v>800000</v>
      </c>
      <c r="G38" s="50">
        <v>0</v>
      </c>
      <c r="H38" s="51">
        <v>1</v>
      </c>
      <c r="I38" s="51">
        <v>1</v>
      </c>
      <c r="J38" s="51">
        <v>0</v>
      </c>
      <c r="K38" s="52">
        <f t="shared" si="0"/>
        <v>0</v>
      </c>
      <c r="L38" s="52">
        <f t="shared" si="1"/>
        <v>0</v>
      </c>
      <c r="M38" s="52">
        <f t="shared" si="2"/>
        <v>0</v>
      </c>
      <c r="N38" s="52">
        <f t="shared" si="3"/>
        <v>0</v>
      </c>
    </row>
    <row r="39" spans="1:14" s="28" customFormat="1" ht="22.5" x14ac:dyDescent="0.2">
      <c r="A39" s="47" t="s">
        <v>139</v>
      </c>
      <c r="B39" s="47" t="s">
        <v>45</v>
      </c>
      <c r="C39" s="49" t="s">
        <v>144</v>
      </c>
      <c r="D39" s="49" t="s">
        <v>42</v>
      </c>
      <c r="E39" s="50">
        <v>240000</v>
      </c>
      <c r="F39" s="50">
        <v>240000</v>
      </c>
      <c r="G39" s="50">
        <v>0</v>
      </c>
      <c r="H39" s="51">
        <v>1</v>
      </c>
      <c r="I39" s="51">
        <v>1</v>
      </c>
      <c r="J39" s="51">
        <v>1</v>
      </c>
      <c r="K39" s="52">
        <f t="shared" si="0"/>
        <v>0</v>
      </c>
      <c r="L39" s="52">
        <f t="shared" si="1"/>
        <v>0</v>
      </c>
      <c r="M39" s="52">
        <f t="shared" si="2"/>
        <v>1</v>
      </c>
      <c r="N39" s="52">
        <f t="shared" si="3"/>
        <v>1</v>
      </c>
    </row>
    <row r="40" spans="1:14" s="28" customFormat="1" ht="22.5" x14ac:dyDescent="0.2">
      <c r="A40" s="47" t="s">
        <v>139</v>
      </c>
      <c r="B40" s="47" t="s">
        <v>45</v>
      </c>
      <c r="C40" s="49" t="s">
        <v>145</v>
      </c>
      <c r="D40" s="49" t="s">
        <v>42</v>
      </c>
      <c r="E40" s="50">
        <v>60000</v>
      </c>
      <c r="F40" s="50">
        <v>60000</v>
      </c>
      <c r="G40" s="50">
        <v>0</v>
      </c>
      <c r="H40" s="51">
        <v>60</v>
      </c>
      <c r="I40" s="51">
        <v>60</v>
      </c>
      <c r="J40" s="51">
        <v>60</v>
      </c>
      <c r="K40" s="52">
        <f t="shared" si="0"/>
        <v>0</v>
      </c>
      <c r="L40" s="52">
        <f t="shared" si="1"/>
        <v>0</v>
      </c>
      <c r="M40" s="52">
        <f t="shared" si="2"/>
        <v>1</v>
      </c>
      <c r="N40" s="52">
        <f t="shared" si="3"/>
        <v>1</v>
      </c>
    </row>
    <row r="41" spans="1:14" s="28" customFormat="1" ht="22.5" x14ac:dyDescent="0.2">
      <c r="A41" s="47" t="s">
        <v>139</v>
      </c>
      <c r="B41" s="47" t="s">
        <v>45</v>
      </c>
      <c r="C41" s="49" t="s">
        <v>146</v>
      </c>
      <c r="D41" s="49" t="s">
        <v>42</v>
      </c>
      <c r="E41" s="50">
        <v>120000</v>
      </c>
      <c r="F41" s="50">
        <v>120000</v>
      </c>
      <c r="G41" s="50">
        <v>0</v>
      </c>
      <c r="H41" s="51">
        <v>1</v>
      </c>
      <c r="I41" s="51">
        <v>1</v>
      </c>
      <c r="J41" s="51">
        <v>1</v>
      </c>
      <c r="K41" s="52">
        <f t="shared" si="0"/>
        <v>0</v>
      </c>
      <c r="L41" s="52">
        <f t="shared" si="1"/>
        <v>0</v>
      </c>
      <c r="M41" s="52">
        <f t="shared" si="2"/>
        <v>1</v>
      </c>
      <c r="N41" s="52">
        <f t="shared" si="3"/>
        <v>1</v>
      </c>
    </row>
    <row r="42" spans="1:14" s="28" customFormat="1" ht="22.5" x14ac:dyDescent="0.2">
      <c r="A42" s="47" t="s">
        <v>139</v>
      </c>
      <c r="B42" s="47" t="s">
        <v>45</v>
      </c>
      <c r="C42" s="49" t="s">
        <v>147</v>
      </c>
      <c r="D42" s="49" t="s">
        <v>42</v>
      </c>
      <c r="E42" s="50">
        <v>66375</v>
      </c>
      <c r="F42" s="50">
        <v>66375</v>
      </c>
      <c r="G42" s="50">
        <v>0</v>
      </c>
      <c r="H42" s="51">
        <v>66.38</v>
      </c>
      <c r="I42" s="51">
        <v>66.38</v>
      </c>
      <c r="J42" s="51">
        <v>66.38</v>
      </c>
      <c r="K42" s="52">
        <f t="shared" si="0"/>
        <v>0</v>
      </c>
      <c r="L42" s="52">
        <f t="shared" si="1"/>
        <v>0</v>
      </c>
      <c r="M42" s="52">
        <f t="shared" si="2"/>
        <v>1</v>
      </c>
      <c r="N42" s="52">
        <f t="shared" si="3"/>
        <v>1</v>
      </c>
    </row>
    <row r="43" spans="1:14" s="28" customFormat="1" ht="22.5" x14ac:dyDescent="0.2">
      <c r="A43" s="47" t="s">
        <v>139</v>
      </c>
      <c r="B43" s="47" t="s">
        <v>45</v>
      </c>
      <c r="C43" s="49" t="s">
        <v>148</v>
      </c>
      <c r="D43" s="49" t="s">
        <v>42</v>
      </c>
      <c r="E43" s="50">
        <v>100000</v>
      </c>
      <c r="F43" s="50">
        <v>100000</v>
      </c>
      <c r="G43" s="50">
        <v>0</v>
      </c>
      <c r="H43" s="51">
        <v>1</v>
      </c>
      <c r="I43" s="51">
        <v>1</v>
      </c>
      <c r="J43" s="51">
        <v>1</v>
      </c>
      <c r="K43" s="52">
        <f t="shared" si="0"/>
        <v>0</v>
      </c>
      <c r="L43" s="52">
        <f t="shared" si="1"/>
        <v>0</v>
      </c>
      <c r="M43" s="52">
        <f t="shared" si="2"/>
        <v>1</v>
      </c>
      <c r="N43" s="52">
        <f t="shared" si="3"/>
        <v>1</v>
      </c>
    </row>
    <row r="44" spans="1:14" s="28" customFormat="1" ht="22.5" x14ac:dyDescent="0.2">
      <c r="A44" s="47" t="s">
        <v>139</v>
      </c>
      <c r="B44" s="47" t="s">
        <v>45</v>
      </c>
      <c r="C44" s="49" t="s">
        <v>149</v>
      </c>
      <c r="D44" s="49" t="s">
        <v>42</v>
      </c>
      <c r="E44" s="50">
        <v>70000</v>
      </c>
      <c r="F44" s="50">
        <v>70000</v>
      </c>
      <c r="G44" s="50">
        <v>0</v>
      </c>
      <c r="H44" s="51">
        <v>130</v>
      </c>
      <c r="I44" s="51">
        <v>130</v>
      </c>
      <c r="J44" s="51">
        <v>0</v>
      </c>
      <c r="K44" s="52">
        <f t="shared" si="0"/>
        <v>0</v>
      </c>
      <c r="L44" s="52">
        <f t="shared" si="1"/>
        <v>0</v>
      </c>
      <c r="M44" s="52">
        <f t="shared" si="2"/>
        <v>0</v>
      </c>
      <c r="N44" s="52">
        <f t="shared" si="3"/>
        <v>0</v>
      </c>
    </row>
    <row r="45" spans="1:14" s="28" customFormat="1" ht="22.5" x14ac:dyDescent="0.2">
      <c r="A45" s="47" t="s">
        <v>139</v>
      </c>
      <c r="B45" s="47" t="s">
        <v>45</v>
      </c>
      <c r="C45" s="49" t="s">
        <v>150</v>
      </c>
      <c r="D45" s="49" t="s">
        <v>42</v>
      </c>
      <c r="E45" s="50">
        <v>100000</v>
      </c>
      <c r="F45" s="50">
        <v>100000</v>
      </c>
      <c r="G45" s="50">
        <v>0</v>
      </c>
      <c r="H45" s="51">
        <v>1</v>
      </c>
      <c r="I45" s="51">
        <v>1</v>
      </c>
      <c r="J45" s="51">
        <v>0</v>
      </c>
      <c r="K45" s="52">
        <f t="shared" si="0"/>
        <v>0</v>
      </c>
      <c r="L45" s="52">
        <f t="shared" si="1"/>
        <v>0</v>
      </c>
      <c r="M45" s="52">
        <f t="shared" si="2"/>
        <v>0</v>
      </c>
      <c r="N45" s="52">
        <f t="shared" si="3"/>
        <v>0</v>
      </c>
    </row>
    <row r="46" spans="1:14" s="28" customFormat="1" ht="22.5" x14ac:dyDescent="0.2">
      <c r="A46" s="47" t="s">
        <v>139</v>
      </c>
      <c r="B46" s="47" t="s">
        <v>45</v>
      </c>
      <c r="C46" s="49" t="s">
        <v>151</v>
      </c>
      <c r="D46" s="49" t="s">
        <v>42</v>
      </c>
      <c r="E46" s="50">
        <v>100000</v>
      </c>
      <c r="F46" s="50">
        <v>100000</v>
      </c>
      <c r="G46" s="50">
        <v>0</v>
      </c>
      <c r="H46" s="51">
        <v>100</v>
      </c>
      <c r="I46" s="51">
        <v>100</v>
      </c>
      <c r="J46" s="51">
        <v>100</v>
      </c>
      <c r="K46" s="52">
        <f t="shared" si="0"/>
        <v>0</v>
      </c>
      <c r="L46" s="52">
        <f t="shared" si="1"/>
        <v>0</v>
      </c>
      <c r="M46" s="52">
        <f t="shared" si="2"/>
        <v>1</v>
      </c>
      <c r="N46" s="52">
        <f t="shared" si="3"/>
        <v>1</v>
      </c>
    </row>
    <row r="47" spans="1:14" s="28" customFormat="1" ht="22.5" x14ac:dyDescent="0.2">
      <c r="A47" s="47" t="s">
        <v>139</v>
      </c>
      <c r="B47" s="47" t="s">
        <v>45</v>
      </c>
      <c r="C47" s="49" t="s">
        <v>152</v>
      </c>
      <c r="D47" s="49" t="s">
        <v>42</v>
      </c>
      <c r="E47" s="50">
        <v>100000</v>
      </c>
      <c r="F47" s="50">
        <v>100000</v>
      </c>
      <c r="G47" s="50">
        <v>0</v>
      </c>
      <c r="H47" s="51">
        <v>1</v>
      </c>
      <c r="I47" s="51">
        <v>1</v>
      </c>
      <c r="J47" s="51">
        <v>0</v>
      </c>
      <c r="K47" s="52">
        <f t="shared" si="0"/>
        <v>0</v>
      </c>
      <c r="L47" s="52">
        <f t="shared" si="1"/>
        <v>0</v>
      </c>
      <c r="M47" s="52">
        <f t="shared" si="2"/>
        <v>0</v>
      </c>
      <c r="N47" s="52">
        <f t="shared" si="3"/>
        <v>0</v>
      </c>
    </row>
    <row r="48" spans="1:14" s="28" customFormat="1" ht="22.5" x14ac:dyDescent="0.2">
      <c r="A48" s="47" t="s">
        <v>139</v>
      </c>
      <c r="B48" s="47" t="s">
        <v>45</v>
      </c>
      <c r="C48" s="49" t="s">
        <v>153</v>
      </c>
      <c r="D48" s="49" t="s">
        <v>42</v>
      </c>
      <c r="E48" s="50">
        <v>100000</v>
      </c>
      <c r="F48" s="50">
        <v>100000</v>
      </c>
      <c r="G48" s="50">
        <v>0</v>
      </c>
      <c r="H48" s="51">
        <v>1</v>
      </c>
      <c r="I48" s="51">
        <v>1</v>
      </c>
      <c r="J48" s="51">
        <v>0</v>
      </c>
      <c r="K48" s="52">
        <f t="shared" si="0"/>
        <v>0</v>
      </c>
      <c r="L48" s="52">
        <f t="shared" si="1"/>
        <v>0</v>
      </c>
      <c r="M48" s="52">
        <f t="shared" si="2"/>
        <v>0</v>
      </c>
      <c r="N48" s="52">
        <f t="shared" si="3"/>
        <v>0</v>
      </c>
    </row>
    <row r="49" spans="1:14" s="28" customFormat="1" ht="22.5" x14ac:dyDescent="0.2">
      <c r="A49" s="47" t="s">
        <v>139</v>
      </c>
      <c r="B49" s="47" t="s">
        <v>45</v>
      </c>
      <c r="C49" s="49" t="s">
        <v>154</v>
      </c>
      <c r="D49" s="49" t="s">
        <v>42</v>
      </c>
      <c r="E49" s="50">
        <v>64300</v>
      </c>
      <c r="F49" s="50">
        <v>64300</v>
      </c>
      <c r="G49" s="50">
        <v>0</v>
      </c>
      <c r="H49" s="51">
        <v>1</v>
      </c>
      <c r="I49" s="51">
        <v>1</v>
      </c>
      <c r="J49" s="51">
        <v>0</v>
      </c>
      <c r="K49" s="52">
        <f t="shared" si="0"/>
        <v>0</v>
      </c>
      <c r="L49" s="52">
        <f t="shared" si="1"/>
        <v>0</v>
      </c>
      <c r="M49" s="52">
        <f t="shared" si="2"/>
        <v>0</v>
      </c>
      <c r="N49" s="52">
        <f t="shared" si="3"/>
        <v>0</v>
      </c>
    </row>
    <row r="50" spans="1:14" s="28" customFormat="1" ht="22.5" x14ac:dyDescent="0.2">
      <c r="A50" s="47" t="s">
        <v>139</v>
      </c>
      <c r="B50" s="47" t="s">
        <v>45</v>
      </c>
      <c r="C50" s="49" t="s">
        <v>155</v>
      </c>
      <c r="D50" s="49" t="s">
        <v>42</v>
      </c>
      <c r="E50" s="50">
        <v>400000</v>
      </c>
      <c r="F50" s="50">
        <v>400000</v>
      </c>
      <c r="G50" s="50">
        <v>0</v>
      </c>
      <c r="H50" s="51">
        <v>1</v>
      </c>
      <c r="I50" s="51">
        <v>1</v>
      </c>
      <c r="J50" s="51">
        <v>1</v>
      </c>
      <c r="K50" s="52">
        <f t="shared" si="0"/>
        <v>0</v>
      </c>
      <c r="L50" s="52">
        <f t="shared" si="1"/>
        <v>0</v>
      </c>
      <c r="M50" s="52">
        <f t="shared" si="2"/>
        <v>1</v>
      </c>
      <c r="N50" s="52">
        <f t="shared" si="3"/>
        <v>1</v>
      </c>
    </row>
    <row r="51" spans="1:14" s="28" customFormat="1" ht="22.5" x14ac:dyDescent="0.2">
      <c r="A51" s="47" t="s">
        <v>139</v>
      </c>
      <c r="B51" s="47" t="s">
        <v>45</v>
      </c>
      <c r="C51" s="49" t="s">
        <v>156</v>
      </c>
      <c r="D51" s="49" t="s">
        <v>42</v>
      </c>
      <c r="E51" s="50">
        <v>150000</v>
      </c>
      <c r="F51" s="50">
        <v>150000</v>
      </c>
      <c r="G51" s="50">
        <v>0</v>
      </c>
      <c r="H51" s="51">
        <v>1</v>
      </c>
      <c r="I51" s="51">
        <v>1</v>
      </c>
      <c r="J51" s="51">
        <v>1</v>
      </c>
      <c r="K51" s="52">
        <f t="shared" si="0"/>
        <v>0</v>
      </c>
      <c r="L51" s="52">
        <f t="shared" si="1"/>
        <v>0</v>
      </c>
      <c r="M51" s="52">
        <f t="shared" si="2"/>
        <v>1</v>
      </c>
      <c r="N51" s="52">
        <f t="shared" si="3"/>
        <v>1</v>
      </c>
    </row>
    <row r="52" spans="1:14" s="28" customFormat="1" ht="22.5" x14ac:dyDescent="0.2">
      <c r="A52" s="47" t="s">
        <v>139</v>
      </c>
      <c r="B52" s="47" t="s">
        <v>45</v>
      </c>
      <c r="C52" s="49" t="s">
        <v>157</v>
      </c>
      <c r="D52" s="49" t="s">
        <v>42</v>
      </c>
      <c r="E52" s="50">
        <v>58000</v>
      </c>
      <c r="F52" s="50">
        <v>58000</v>
      </c>
      <c r="G52" s="50">
        <v>0</v>
      </c>
      <c r="H52" s="51">
        <v>1</v>
      </c>
      <c r="I52" s="51">
        <v>1</v>
      </c>
      <c r="J52" s="51">
        <v>0</v>
      </c>
      <c r="K52" s="52">
        <f t="shared" si="0"/>
        <v>0</v>
      </c>
      <c r="L52" s="52">
        <f t="shared" si="1"/>
        <v>0</v>
      </c>
      <c r="M52" s="52">
        <f t="shared" si="2"/>
        <v>0</v>
      </c>
      <c r="N52" s="52">
        <f t="shared" si="3"/>
        <v>0</v>
      </c>
    </row>
    <row r="53" spans="1:14" s="28" customFormat="1" ht="22.5" x14ac:dyDescent="0.2">
      <c r="A53" s="47" t="s">
        <v>139</v>
      </c>
      <c r="B53" s="47" t="s">
        <v>45</v>
      </c>
      <c r="C53" s="49" t="s">
        <v>158</v>
      </c>
      <c r="D53" s="49" t="s">
        <v>42</v>
      </c>
      <c r="E53" s="50">
        <v>60000</v>
      </c>
      <c r="F53" s="50">
        <v>60000</v>
      </c>
      <c r="G53" s="50">
        <v>0</v>
      </c>
      <c r="H53" s="51">
        <v>1</v>
      </c>
      <c r="I53" s="51">
        <v>1</v>
      </c>
      <c r="J53" s="51">
        <v>1</v>
      </c>
      <c r="K53" s="52">
        <f t="shared" si="0"/>
        <v>0</v>
      </c>
      <c r="L53" s="52">
        <f t="shared" si="1"/>
        <v>0</v>
      </c>
      <c r="M53" s="52">
        <f t="shared" si="2"/>
        <v>1</v>
      </c>
      <c r="N53" s="52">
        <f t="shared" si="3"/>
        <v>1</v>
      </c>
    </row>
    <row r="54" spans="1:14" s="28" customFormat="1" ht="22.5" x14ac:dyDescent="0.2">
      <c r="A54" s="47" t="s">
        <v>139</v>
      </c>
      <c r="B54" s="47" t="s">
        <v>45</v>
      </c>
      <c r="C54" s="49" t="s">
        <v>159</v>
      </c>
      <c r="D54" s="49" t="s">
        <v>42</v>
      </c>
      <c r="E54" s="50">
        <v>200000</v>
      </c>
      <c r="F54" s="50">
        <v>200000</v>
      </c>
      <c r="G54" s="50">
        <v>0</v>
      </c>
      <c r="H54" s="51">
        <v>1</v>
      </c>
      <c r="I54" s="51">
        <v>1</v>
      </c>
      <c r="J54" s="51">
        <v>0</v>
      </c>
      <c r="K54" s="52">
        <f t="shared" si="0"/>
        <v>0</v>
      </c>
      <c r="L54" s="52">
        <f t="shared" si="1"/>
        <v>0</v>
      </c>
      <c r="M54" s="52">
        <f t="shared" si="2"/>
        <v>0</v>
      </c>
      <c r="N54" s="52">
        <f t="shared" si="3"/>
        <v>0</v>
      </c>
    </row>
    <row r="55" spans="1:14" s="28" customFormat="1" x14ac:dyDescent="0.2">
      <c r="A55" s="47" t="s">
        <v>139</v>
      </c>
      <c r="B55" s="47" t="s">
        <v>45</v>
      </c>
      <c r="C55" s="49" t="s">
        <v>160</v>
      </c>
      <c r="D55" s="49" t="s">
        <v>42</v>
      </c>
      <c r="E55" s="50">
        <v>200000</v>
      </c>
      <c r="F55" s="50">
        <v>200000</v>
      </c>
      <c r="G55" s="50">
        <v>0</v>
      </c>
      <c r="H55" s="51">
        <v>1</v>
      </c>
      <c r="I55" s="51">
        <v>1</v>
      </c>
      <c r="J55" s="51">
        <v>0</v>
      </c>
      <c r="K55" s="52">
        <f t="shared" si="0"/>
        <v>0</v>
      </c>
      <c r="L55" s="52">
        <f t="shared" si="1"/>
        <v>0</v>
      </c>
      <c r="M55" s="52">
        <f t="shared" si="2"/>
        <v>0</v>
      </c>
      <c r="N55" s="52">
        <f t="shared" si="3"/>
        <v>0</v>
      </c>
    </row>
    <row r="56" spans="1:14" s="28" customFormat="1" ht="22.5" x14ac:dyDescent="0.2">
      <c r="A56" s="47" t="s">
        <v>139</v>
      </c>
      <c r="B56" s="47" t="s">
        <v>45</v>
      </c>
      <c r="C56" s="49" t="s">
        <v>161</v>
      </c>
      <c r="D56" s="49" t="s">
        <v>42</v>
      </c>
      <c r="E56" s="50">
        <v>400000</v>
      </c>
      <c r="F56" s="50">
        <v>400000</v>
      </c>
      <c r="G56" s="50">
        <v>0</v>
      </c>
      <c r="H56" s="51">
        <v>1</v>
      </c>
      <c r="I56" s="51">
        <v>1</v>
      </c>
      <c r="J56" s="51">
        <v>0</v>
      </c>
      <c r="K56" s="52">
        <f t="shared" si="0"/>
        <v>0</v>
      </c>
      <c r="L56" s="52">
        <f t="shared" si="1"/>
        <v>0</v>
      </c>
      <c r="M56" s="52">
        <f t="shared" si="2"/>
        <v>0</v>
      </c>
      <c r="N56" s="52">
        <f t="shared" si="3"/>
        <v>0</v>
      </c>
    </row>
    <row r="57" spans="1:14" s="28" customFormat="1" ht="22.5" x14ac:dyDescent="0.2">
      <c r="A57" s="47" t="s">
        <v>139</v>
      </c>
      <c r="B57" s="47" t="s">
        <v>45</v>
      </c>
      <c r="C57" s="49" t="s">
        <v>162</v>
      </c>
      <c r="D57" s="49" t="s">
        <v>42</v>
      </c>
      <c r="E57" s="50">
        <v>221000</v>
      </c>
      <c r="F57" s="50">
        <v>221000</v>
      </c>
      <c r="G57" s="50">
        <v>0</v>
      </c>
      <c r="H57" s="51">
        <v>1</v>
      </c>
      <c r="I57" s="51">
        <v>1</v>
      </c>
      <c r="J57" s="51">
        <v>0</v>
      </c>
      <c r="K57" s="52">
        <f t="shared" si="0"/>
        <v>0</v>
      </c>
      <c r="L57" s="52">
        <f t="shared" si="1"/>
        <v>0</v>
      </c>
      <c r="M57" s="52">
        <f t="shared" si="2"/>
        <v>0</v>
      </c>
      <c r="N57" s="52">
        <f t="shared" si="3"/>
        <v>0</v>
      </c>
    </row>
    <row r="58" spans="1:14" s="28" customFormat="1" ht="22.5" x14ac:dyDescent="0.2">
      <c r="A58" s="47" t="s">
        <v>139</v>
      </c>
      <c r="B58" s="47" t="s">
        <v>45</v>
      </c>
      <c r="C58" s="49" t="s">
        <v>163</v>
      </c>
      <c r="D58" s="49" t="s">
        <v>42</v>
      </c>
      <c r="E58" s="50">
        <v>100000</v>
      </c>
      <c r="F58" s="50">
        <v>100000</v>
      </c>
      <c r="G58" s="50">
        <v>0</v>
      </c>
      <c r="H58" s="51">
        <v>1</v>
      </c>
      <c r="I58" s="51">
        <v>1</v>
      </c>
      <c r="J58" s="51">
        <v>0</v>
      </c>
      <c r="K58" s="52">
        <f t="shared" si="0"/>
        <v>0</v>
      </c>
      <c r="L58" s="52">
        <f t="shared" si="1"/>
        <v>0</v>
      </c>
      <c r="M58" s="52">
        <f t="shared" si="2"/>
        <v>0</v>
      </c>
      <c r="N58" s="52">
        <f t="shared" si="3"/>
        <v>0</v>
      </c>
    </row>
    <row r="59" spans="1:14" s="28" customFormat="1" ht="22.5" x14ac:dyDescent="0.2">
      <c r="A59" s="47" t="s">
        <v>139</v>
      </c>
      <c r="B59" s="47" t="s">
        <v>45</v>
      </c>
      <c r="C59" s="49" t="s">
        <v>164</v>
      </c>
      <c r="D59" s="49" t="s">
        <v>42</v>
      </c>
      <c r="E59" s="50">
        <v>183885.44</v>
      </c>
      <c r="F59" s="50">
        <v>183885.44</v>
      </c>
      <c r="G59" s="50">
        <v>0</v>
      </c>
      <c r="H59" s="51">
        <v>1</v>
      </c>
      <c r="I59" s="51">
        <v>1</v>
      </c>
      <c r="J59" s="51">
        <v>1</v>
      </c>
      <c r="K59" s="52">
        <f t="shared" si="0"/>
        <v>0</v>
      </c>
      <c r="L59" s="52">
        <f t="shared" si="1"/>
        <v>0</v>
      </c>
      <c r="M59" s="52">
        <f t="shared" si="2"/>
        <v>1</v>
      </c>
      <c r="N59" s="52">
        <f t="shared" si="3"/>
        <v>1</v>
      </c>
    </row>
    <row r="60" spans="1:14" s="28" customFormat="1" ht="22.5" x14ac:dyDescent="0.2">
      <c r="A60" s="47" t="s">
        <v>139</v>
      </c>
      <c r="B60" s="47" t="s">
        <v>45</v>
      </c>
      <c r="C60" s="49" t="s">
        <v>165</v>
      </c>
      <c r="D60" s="49" t="s">
        <v>42</v>
      </c>
      <c r="E60" s="50">
        <v>202009.59</v>
      </c>
      <c r="F60" s="50">
        <v>202009.59</v>
      </c>
      <c r="G60" s="50">
        <v>0</v>
      </c>
      <c r="H60" s="51">
        <v>1</v>
      </c>
      <c r="I60" s="51">
        <v>1</v>
      </c>
      <c r="J60" s="51">
        <v>1</v>
      </c>
      <c r="K60" s="52">
        <f t="shared" si="0"/>
        <v>0</v>
      </c>
      <c r="L60" s="52">
        <f t="shared" si="1"/>
        <v>0</v>
      </c>
      <c r="M60" s="52">
        <f t="shared" si="2"/>
        <v>1</v>
      </c>
      <c r="N60" s="52">
        <f t="shared" si="3"/>
        <v>1</v>
      </c>
    </row>
    <row r="61" spans="1:14" s="28" customFormat="1" ht="22.5" x14ac:dyDescent="0.2">
      <c r="A61" s="47" t="s">
        <v>139</v>
      </c>
      <c r="B61" s="47" t="s">
        <v>45</v>
      </c>
      <c r="C61" s="49" t="s">
        <v>166</v>
      </c>
      <c r="D61" s="49" t="s">
        <v>42</v>
      </c>
      <c r="E61" s="50">
        <v>52887.22</v>
      </c>
      <c r="F61" s="50">
        <v>52887.22</v>
      </c>
      <c r="G61" s="50">
        <v>0</v>
      </c>
      <c r="H61" s="51">
        <v>1</v>
      </c>
      <c r="I61" s="51">
        <v>1</v>
      </c>
      <c r="J61" s="51">
        <v>1</v>
      </c>
      <c r="K61" s="52">
        <f t="shared" si="0"/>
        <v>0</v>
      </c>
      <c r="L61" s="52">
        <f t="shared" si="1"/>
        <v>0</v>
      </c>
      <c r="M61" s="52">
        <f t="shared" si="2"/>
        <v>1</v>
      </c>
      <c r="N61" s="52">
        <f t="shared" si="3"/>
        <v>1</v>
      </c>
    </row>
    <row r="62" spans="1:14" s="28" customFormat="1" ht="22.5" x14ac:dyDescent="0.2">
      <c r="A62" s="47" t="s">
        <v>139</v>
      </c>
      <c r="B62" s="47" t="s">
        <v>87</v>
      </c>
      <c r="C62" s="49" t="s">
        <v>167</v>
      </c>
      <c r="D62" s="49" t="s">
        <v>42</v>
      </c>
      <c r="E62" s="50">
        <v>400500</v>
      </c>
      <c r="F62" s="50">
        <v>400500</v>
      </c>
      <c r="G62" s="50">
        <v>0</v>
      </c>
      <c r="H62" s="51">
        <v>1</v>
      </c>
      <c r="I62" s="51">
        <v>1</v>
      </c>
      <c r="J62" s="51">
        <v>0</v>
      </c>
      <c r="K62" s="52">
        <f t="shared" si="0"/>
        <v>0</v>
      </c>
      <c r="L62" s="52">
        <f t="shared" si="1"/>
        <v>0</v>
      </c>
      <c r="M62" s="52">
        <f t="shared" si="2"/>
        <v>0</v>
      </c>
      <c r="N62" s="52">
        <f t="shared" si="3"/>
        <v>0</v>
      </c>
    </row>
    <row r="63" spans="1:14" s="28" customFormat="1" x14ac:dyDescent="0.2">
      <c r="A63" s="47" t="s">
        <v>139</v>
      </c>
      <c r="B63" s="47" t="s">
        <v>87</v>
      </c>
      <c r="C63" s="49" t="s">
        <v>168</v>
      </c>
      <c r="D63" s="49" t="s">
        <v>42</v>
      </c>
      <c r="E63" s="50">
        <v>556250</v>
      </c>
      <c r="F63" s="50">
        <v>556250</v>
      </c>
      <c r="G63" s="50">
        <v>0</v>
      </c>
      <c r="H63" s="51">
        <v>1</v>
      </c>
      <c r="I63" s="51">
        <v>1</v>
      </c>
      <c r="J63" s="51">
        <v>0</v>
      </c>
      <c r="K63" s="52">
        <f t="shared" si="0"/>
        <v>0</v>
      </c>
      <c r="L63" s="52">
        <f t="shared" si="1"/>
        <v>0</v>
      </c>
      <c r="M63" s="52">
        <f t="shared" si="2"/>
        <v>0</v>
      </c>
      <c r="N63" s="52">
        <f t="shared" si="3"/>
        <v>0</v>
      </c>
    </row>
    <row r="64" spans="1:14" s="28" customFormat="1" ht="22.5" x14ac:dyDescent="0.2">
      <c r="A64" s="47" t="s">
        <v>139</v>
      </c>
      <c r="B64" s="47" t="s">
        <v>87</v>
      </c>
      <c r="C64" s="49" t="s">
        <v>169</v>
      </c>
      <c r="D64" s="49" t="s">
        <v>42</v>
      </c>
      <c r="E64" s="50">
        <v>500625</v>
      </c>
      <c r="F64" s="50">
        <v>500625</v>
      </c>
      <c r="G64" s="50">
        <v>0</v>
      </c>
      <c r="H64" s="51">
        <v>1</v>
      </c>
      <c r="I64" s="51">
        <v>1</v>
      </c>
      <c r="J64" s="51">
        <v>1</v>
      </c>
      <c r="K64" s="52">
        <f t="shared" si="0"/>
        <v>0</v>
      </c>
      <c r="L64" s="52">
        <f t="shared" si="1"/>
        <v>0</v>
      </c>
      <c r="M64" s="52">
        <f t="shared" si="2"/>
        <v>1</v>
      </c>
      <c r="N64" s="52">
        <f t="shared" si="3"/>
        <v>1</v>
      </c>
    </row>
    <row r="65" spans="1:14" s="28" customFormat="1" x14ac:dyDescent="0.2">
      <c r="A65" s="47" t="s">
        <v>139</v>
      </c>
      <c r="B65" s="47" t="s">
        <v>87</v>
      </c>
      <c r="C65" s="49" t="s">
        <v>170</v>
      </c>
      <c r="D65" s="49" t="s">
        <v>42</v>
      </c>
      <c r="E65" s="50">
        <v>445000</v>
      </c>
      <c r="F65" s="50">
        <v>445000</v>
      </c>
      <c r="G65" s="50">
        <v>0</v>
      </c>
      <c r="H65" s="51">
        <v>1</v>
      </c>
      <c r="I65" s="51">
        <v>1</v>
      </c>
      <c r="J65" s="51">
        <v>0</v>
      </c>
      <c r="K65" s="52">
        <f t="shared" si="0"/>
        <v>0</v>
      </c>
      <c r="L65" s="52">
        <f t="shared" si="1"/>
        <v>0</v>
      </c>
      <c r="M65" s="52">
        <f t="shared" si="2"/>
        <v>0</v>
      </c>
      <c r="N65" s="52">
        <f t="shared" si="3"/>
        <v>0</v>
      </c>
    </row>
    <row r="66" spans="1:14" s="28" customFormat="1" ht="22.5" x14ac:dyDescent="0.2">
      <c r="A66" s="47" t="s">
        <v>139</v>
      </c>
      <c r="B66" s="47" t="s">
        <v>87</v>
      </c>
      <c r="C66" s="49" t="s">
        <v>171</v>
      </c>
      <c r="D66" s="49" t="s">
        <v>42</v>
      </c>
      <c r="E66" s="50">
        <v>210000</v>
      </c>
      <c r="F66" s="50">
        <v>210000</v>
      </c>
      <c r="G66" s="50">
        <v>0</v>
      </c>
      <c r="H66" s="51">
        <v>1</v>
      </c>
      <c r="I66" s="51">
        <v>1</v>
      </c>
      <c r="J66" s="51">
        <v>1</v>
      </c>
      <c r="K66" s="52">
        <f t="shared" si="0"/>
        <v>0</v>
      </c>
      <c r="L66" s="52">
        <f t="shared" si="1"/>
        <v>0</v>
      </c>
      <c r="M66" s="52">
        <f t="shared" si="2"/>
        <v>1</v>
      </c>
      <c r="N66" s="52">
        <f t="shared" si="3"/>
        <v>1</v>
      </c>
    </row>
    <row r="67" spans="1:14" s="28" customFormat="1" ht="22.5" x14ac:dyDescent="0.2">
      <c r="A67" s="47" t="s">
        <v>139</v>
      </c>
      <c r="B67" s="47" t="s">
        <v>87</v>
      </c>
      <c r="C67" s="49" t="s">
        <v>172</v>
      </c>
      <c r="D67" s="49" t="s">
        <v>42</v>
      </c>
      <c r="E67" s="50">
        <v>525000</v>
      </c>
      <c r="F67" s="50">
        <v>525000</v>
      </c>
      <c r="G67" s="50">
        <v>0</v>
      </c>
      <c r="H67" s="51">
        <v>1</v>
      </c>
      <c r="I67" s="51">
        <v>1</v>
      </c>
      <c r="J67" s="51">
        <v>1</v>
      </c>
      <c r="K67" s="52">
        <f t="shared" si="0"/>
        <v>0</v>
      </c>
      <c r="L67" s="52">
        <f t="shared" si="1"/>
        <v>0</v>
      </c>
      <c r="M67" s="52">
        <f t="shared" si="2"/>
        <v>1</v>
      </c>
      <c r="N67" s="52">
        <f t="shared" si="3"/>
        <v>1</v>
      </c>
    </row>
    <row r="68" spans="1:14" s="28" customFormat="1" ht="22.5" x14ac:dyDescent="0.2">
      <c r="A68" s="47" t="s">
        <v>139</v>
      </c>
      <c r="B68" s="47" t="s">
        <v>87</v>
      </c>
      <c r="C68" s="49" t="s">
        <v>173</v>
      </c>
      <c r="D68" s="49" t="s">
        <v>42</v>
      </c>
      <c r="E68" s="50">
        <v>93031.84</v>
      </c>
      <c r="F68" s="50">
        <v>93031.84</v>
      </c>
      <c r="G68" s="50">
        <v>0</v>
      </c>
      <c r="H68" s="51">
        <v>52.89</v>
      </c>
      <c r="I68" s="51">
        <v>52.89</v>
      </c>
      <c r="J68" s="51">
        <v>52.89</v>
      </c>
      <c r="K68" s="52">
        <f t="shared" ref="K68:K89" si="4">G68/E68</f>
        <v>0</v>
      </c>
      <c r="L68" s="52">
        <f t="shared" ref="L68:L89" si="5">G68/F68</f>
        <v>0</v>
      </c>
      <c r="M68" s="52">
        <f t="shared" ref="M68:M89" si="6">J68/H68</f>
        <v>1</v>
      </c>
      <c r="N68" s="52">
        <f t="shared" ref="N68:N89" si="7">J68/I68</f>
        <v>1</v>
      </c>
    </row>
    <row r="69" spans="1:14" s="28" customFormat="1" ht="22.5" x14ac:dyDescent="0.2">
      <c r="A69" s="47" t="s">
        <v>139</v>
      </c>
      <c r="B69" s="47" t="s">
        <v>87</v>
      </c>
      <c r="C69" s="49" t="s">
        <v>174</v>
      </c>
      <c r="D69" s="49" t="s">
        <v>42</v>
      </c>
      <c r="E69" s="50">
        <v>734059.18</v>
      </c>
      <c r="F69" s="50">
        <v>734059.18</v>
      </c>
      <c r="G69" s="50">
        <v>0</v>
      </c>
      <c r="H69" s="51">
        <v>1</v>
      </c>
      <c r="I69" s="51">
        <v>1</v>
      </c>
      <c r="J69" s="51">
        <v>1</v>
      </c>
      <c r="K69" s="52">
        <f t="shared" si="4"/>
        <v>0</v>
      </c>
      <c r="L69" s="52">
        <f t="shared" si="5"/>
        <v>0</v>
      </c>
      <c r="M69" s="52">
        <f t="shared" si="6"/>
        <v>1</v>
      </c>
      <c r="N69" s="52">
        <f t="shared" si="7"/>
        <v>1</v>
      </c>
    </row>
    <row r="70" spans="1:14" s="28" customFormat="1" ht="22.5" x14ac:dyDescent="0.2">
      <c r="A70" s="47" t="s">
        <v>139</v>
      </c>
      <c r="B70" s="47" t="s">
        <v>87</v>
      </c>
      <c r="C70" s="49" t="s">
        <v>175</v>
      </c>
      <c r="D70" s="49" t="s">
        <v>42</v>
      </c>
      <c r="E70" s="50">
        <v>287621.52</v>
      </c>
      <c r="F70" s="50">
        <v>287621.52</v>
      </c>
      <c r="G70" s="50">
        <v>0</v>
      </c>
      <c r="H70" s="51">
        <v>1</v>
      </c>
      <c r="I70" s="51">
        <v>1</v>
      </c>
      <c r="J70" s="51">
        <v>1</v>
      </c>
      <c r="K70" s="52">
        <f t="shared" si="4"/>
        <v>0</v>
      </c>
      <c r="L70" s="52">
        <f t="shared" si="5"/>
        <v>0</v>
      </c>
      <c r="M70" s="52">
        <f t="shared" si="6"/>
        <v>1</v>
      </c>
      <c r="N70" s="52">
        <f t="shared" si="7"/>
        <v>1</v>
      </c>
    </row>
    <row r="71" spans="1:14" s="28" customFormat="1" ht="22.5" x14ac:dyDescent="0.2">
      <c r="A71" s="47" t="s">
        <v>139</v>
      </c>
      <c r="B71" s="47" t="s">
        <v>87</v>
      </c>
      <c r="C71" s="49" t="s">
        <v>176</v>
      </c>
      <c r="D71" s="49" t="s">
        <v>42</v>
      </c>
      <c r="E71" s="50">
        <v>451500</v>
      </c>
      <c r="F71" s="50">
        <v>451500</v>
      </c>
      <c r="G71" s="50">
        <v>0</v>
      </c>
      <c r="H71" s="51">
        <v>1</v>
      </c>
      <c r="I71" s="51">
        <v>1</v>
      </c>
      <c r="J71" s="51">
        <v>1</v>
      </c>
      <c r="K71" s="52">
        <f t="shared" si="4"/>
        <v>0</v>
      </c>
      <c r="L71" s="52">
        <f t="shared" si="5"/>
        <v>0</v>
      </c>
      <c r="M71" s="52">
        <f t="shared" si="6"/>
        <v>1</v>
      </c>
      <c r="N71" s="52">
        <f t="shared" si="7"/>
        <v>1</v>
      </c>
    </row>
    <row r="72" spans="1:14" s="28" customFormat="1" ht="22.5" x14ac:dyDescent="0.2">
      <c r="A72" s="47" t="s">
        <v>139</v>
      </c>
      <c r="B72" s="47" t="s">
        <v>87</v>
      </c>
      <c r="C72" s="49" t="s">
        <v>177</v>
      </c>
      <c r="D72" s="49" t="s">
        <v>42</v>
      </c>
      <c r="E72" s="50">
        <v>420000</v>
      </c>
      <c r="F72" s="50">
        <v>420000</v>
      </c>
      <c r="G72" s="50">
        <v>0</v>
      </c>
      <c r="H72" s="51">
        <v>1</v>
      </c>
      <c r="I72" s="51">
        <v>1</v>
      </c>
      <c r="J72" s="51">
        <v>1</v>
      </c>
      <c r="K72" s="52">
        <f t="shared" si="4"/>
        <v>0</v>
      </c>
      <c r="L72" s="52">
        <f t="shared" si="5"/>
        <v>0</v>
      </c>
      <c r="M72" s="52">
        <f t="shared" si="6"/>
        <v>1</v>
      </c>
      <c r="N72" s="52">
        <f t="shared" si="7"/>
        <v>1</v>
      </c>
    </row>
    <row r="73" spans="1:14" s="28" customFormat="1" ht="22.5" x14ac:dyDescent="0.2">
      <c r="A73" s="47" t="s">
        <v>139</v>
      </c>
      <c r="B73" s="47" t="s">
        <v>87</v>
      </c>
      <c r="C73" s="49" t="s">
        <v>178</v>
      </c>
      <c r="D73" s="49" t="s">
        <v>42</v>
      </c>
      <c r="E73" s="50">
        <v>420000</v>
      </c>
      <c r="F73" s="50">
        <v>420000</v>
      </c>
      <c r="G73" s="50">
        <v>0</v>
      </c>
      <c r="H73" s="51">
        <v>1</v>
      </c>
      <c r="I73" s="51">
        <v>1</v>
      </c>
      <c r="J73" s="51">
        <v>1</v>
      </c>
      <c r="K73" s="52">
        <f t="shared" si="4"/>
        <v>0</v>
      </c>
      <c r="L73" s="52">
        <f t="shared" si="5"/>
        <v>0</v>
      </c>
      <c r="M73" s="52">
        <f t="shared" si="6"/>
        <v>1</v>
      </c>
      <c r="N73" s="52">
        <f t="shared" si="7"/>
        <v>1</v>
      </c>
    </row>
    <row r="74" spans="1:14" s="28" customFormat="1" ht="22.5" x14ac:dyDescent="0.2">
      <c r="A74" s="47" t="s">
        <v>139</v>
      </c>
      <c r="B74" s="47" t="s">
        <v>87</v>
      </c>
      <c r="C74" s="49" t="s">
        <v>179</v>
      </c>
      <c r="D74" s="49" t="s">
        <v>42</v>
      </c>
      <c r="E74" s="50">
        <v>451500</v>
      </c>
      <c r="F74" s="50">
        <v>451500</v>
      </c>
      <c r="G74" s="50">
        <v>0</v>
      </c>
      <c r="H74" s="51">
        <v>1</v>
      </c>
      <c r="I74" s="51">
        <v>1</v>
      </c>
      <c r="J74" s="51">
        <v>1</v>
      </c>
      <c r="K74" s="52">
        <f t="shared" si="4"/>
        <v>0</v>
      </c>
      <c r="L74" s="52">
        <f t="shared" si="5"/>
        <v>0</v>
      </c>
      <c r="M74" s="52">
        <f t="shared" si="6"/>
        <v>1</v>
      </c>
      <c r="N74" s="52">
        <f t="shared" si="7"/>
        <v>1</v>
      </c>
    </row>
    <row r="75" spans="1:14" s="28" customFormat="1" ht="22.5" x14ac:dyDescent="0.2">
      <c r="A75" s="47" t="s">
        <v>139</v>
      </c>
      <c r="B75" s="47" t="s">
        <v>87</v>
      </c>
      <c r="C75" s="49" t="s">
        <v>180</v>
      </c>
      <c r="D75" s="49" t="s">
        <v>42</v>
      </c>
      <c r="E75" s="50">
        <v>252000</v>
      </c>
      <c r="F75" s="50">
        <v>252000</v>
      </c>
      <c r="G75" s="50">
        <v>0</v>
      </c>
      <c r="H75" s="51">
        <v>1</v>
      </c>
      <c r="I75" s="51">
        <v>1</v>
      </c>
      <c r="J75" s="51">
        <v>0</v>
      </c>
      <c r="K75" s="52">
        <f t="shared" si="4"/>
        <v>0</v>
      </c>
      <c r="L75" s="52">
        <f t="shared" si="5"/>
        <v>0</v>
      </c>
      <c r="M75" s="52">
        <f t="shared" si="6"/>
        <v>0</v>
      </c>
      <c r="N75" s="52">
        <f t="shared" si="7"/>
        <v>0</v>
      </c>
    </row>
    <row r="76" spans="1:14" s="28" customFormat="1" ht="22.5" x14ac:dyDescent="0.2">
      <c r="A76" s="47" t="s">
        <v>139</v>
      </c>
      <c r="B76" s="47" t="s">
        <v>87</v>
      </c>
      <c r="C76" s="49" t="s">
        <v>181</v>
      </c>
      <c r="D76" s="49" t="s">
        <v>42</v>
      </c>
      <c r="E76" s="50">
        <v>420000</v>
      </c>
      <c r="F76" s="50">
        <v>420000</v>
      </c>
      <c r="G76" s="50">
        <v>0</v>
      </c>
      <c r="H76" s="51">
        <v>1</v>
      </c>
      <c r="I76" s="51">
        <v>1</v>
      </c>
      <c r="J76" s="51">
        <v>0</v>
      </c>
      <c r="K76" s="52">
        <f t="shared" si="4"/>
        <v>0</v>
      </c>
      <c r="L76" s="52">
        <f t="shared" si="5"/>
        <v>0</v>
      </c>
      <c r="M76" s="52">
        <f t="shared" si="6"/>
        <v>0</v>
      </c>
      <c r="N76" s="52">
        <f t="shared" si="7"/>
        <v>0</v>
      </c>
    </row>
    <row r="77" spans="1:14" s="28" customFormat="1" ht="22.5" x14ac:dyDescent="0.2">
      <c r="A77" s="47" t="s">
        <v>139</v>
      </c>
      <c r="B77" s="47" t="s">
        <v>87</v>
      </c>
      <c r="C77" s="49" t="s">
        <v>182</v>
      </c>
      <c r="D77" s="49" t="s">
        <v>42</v>
      </c>
      <c r="E77" s="50">
        <v>420000</v>
      </c>
      <c r="F77" s="50">
        <v>420000</v>
      </c>
      <c r="G77" s="50">
        <v>0</v>
      </c>
      <c r="H77" s="51">
        <v>1</v>
      </c>
      <c r="I77" s="51">
        <v>1</v>
      </c>
      <c r="J77" s="51">
        <v>0</v>
      </c>
      <c r="K77" s="52">
        <f t="shared" si="4"/>
        <v>0</v>
      </c>
      <c r="L77" s="52">
        <f t="shared" si="5"/>
        <v>0</v>
      </c>
      <c r="M77" s="52">
        <f t="shared" si="6"/>
        <v>0</v>
      </c>
      <c r="N77" s="52">
        <f t="shared" si="7"/>
        <v>0</v>
      </c>
    </row>
    <row r="78" spans="1:14" s="28" customFormat="1" ht="22.5" x14ac:dyDescent="0.2">
      <c r="A78" s="47" t="s">
        <v>139</v>
      </c>
      <c r="B78" s="48" t="s">
        <v>102</v>
      </c>
      <c r="C78" s="49" t="s">
        <v>183</v>
      </c>
      <c r="D78" s="49" t="s">
        <v>42</v>
      </c>
      <c r="E78" s="50">
        <v>80000</v>
      </c>
      <c r="F78" s="50">
        <v>80000</v>
      </c>
      <c r="G78" s="50">
        <v>0</v>
      </c>
      <c r="H78" s="51">
        <v>1</v>
      </c>
      <c r="I78" s="51">
        <v>1</v>
      </c>
      <c r="J78" s="51">
        <v>0</v>
      </c>
      <c r="K78" s="52">
        <f t="shared" si="4"/>
        <v>0</v>
      </c>
      <c r="L78" s="52">
        <f t="shared" si="5"/>
        <v>0</v>
      </c>
      <c r="M78" s="52">
        <f t="shared" si="6"/>
        <v>0</v>
      </c>
      <c r="N78" s="52">
        <f t="shared" si="7"/>
        <v>0</v>
      </c>
    </row>
    <row r="79" spans="1:14" s="28" customFormat="1" ht="22.5" x14ac:dyDescent="0.2">
      <c r="A79" s="47" t="s">
        <v>139</v>
      </c>
      <c r="B79" s="48" t="s">
        <v>102</v>
      </c>
      <c r="C79" s="49" t="s">
        <v>184</v>
      </c>
      <c r="D79" s="49" t="s">
        <v>42</v>
      </c>
      <c r="E79" s="50">
        <v>320000</v>
      </c>
      <c r="F79" s="50">
        <v>320000</v>
      </c>
      <c r="G79" s="50">
        <v>0</v>
      </c>
      <c r="H79" s="51">
        <v>1</v>
      </c>
      <c r="I79" s="51">
        <v>1</v>
      </c>
      <c r="J79" s="51">
        <v>0</v>
      </c>
      <c r="K79" s="52">
        <f t="shared" si="4"/>
        <v>0</v>
      </c>
      <c r="L79" s="52">
        <f t="shared" si="5"/>
        <v>0</v>
      </c>
      <c r="M79" s="52">
        <f t="shared" si="6"/>
        <v>0</v>
      </c>
      <c r="N79" s="52">
        <f t="shared" si="7"/>
        <v>0</v>
      </c>
    </row>
    <row r="80" spans="1:14" s="28" customFormat="1" x14ac:dyDescent="0.2">
      <c r="A80" s="47" t="s">
        <v>139</v>
      </c>
      <c r="B80" s="48" t="s">
        <v>102</v>
      </c>
      <c r="C80" s="49" t="s">
        <v>185</v>
      </c>
      <c r="D80" s="49" t="s">
        <v>42</v>
      </c>
      <c r="E80" s="50">
        <v>400000</v>
      </c>
      <c r="F80" s="50">
        <v>400000</v>
      </c>
      <c r="G80" s="50">
        <v>0</v>
      </c>
      <c r="H80" s="51">
        <v>1</v>
      </c>
      <c r="I80" s="51">
        <v>1</v>
      </c>
      <c r="J80" s="51">
        <v>0</v>
      </c>
      <c r="K80" s="52">
        <f t="shared" si="4"/>
        <v>0</v>
      </c>
      <c r="L80" s="52">
        <f t="shared" si="5"/>
        <v>0</v>
      </c>
      <c r="M80" s="52">
        <f t="shared" si="6"/>
        <v>0</v>
      </c>
      <c r="N80" s="52">
        <f t="shared" si="7"/>
        <v>0</v>
      </c>
    </row>
    <row r="81" spans="1:14" s="28" customFormat="1" x14ac:dyDescent="0.2">
      <c r="A81" s="47" t="s">
        <v>139</v>
      </c>
      <c r="B81" s="48" t="s">
        <v>102</v>
      </c>
      <c r="C81" s="49" t="s">
        <v>186</v>
      </c>
      <c r="D81" s="49" t="s">
        <v>42</v>
      </c>
      <c r="E81" s="50">
        <v>160000</v>
      </c>
      <c r="F81" s="50">
        <v>160000</v>
      </c>
      <c r="G81" s="50">
        <v>0</v>
      </c>
      <c r="H81" s="51">
        <v>1</v>
      </c>
      <c r="I81" s="51">
        <v>1</v>
      </c>
      <c r="J81" s="51">
        <v>0</v>
      </c>
      <c r="K81" s="52">
        <f t="shared" si="4"/>
        <v>0</v>
      </c>
      <c r="L81" s="52">
        <f t="shared" si="5"/>
        <v>0</v>
      </c>
      <c r="M81" s="52">
        <f t="shared" si="6"/>
        <v>0</v>
      </c>
      <c r="N81" s="52">
        <f t="shared" si="7"/>
        <v>0</v>
      </c>
    </row>
    <row r="82" spans="1:14" s="28" customFormat="1" ht="22.5" x14ac:dyDescent="0.2">
      <c r="A82" s="47" t="s">
        <v>139</v>
      </c>
      <c r="B82" s="48" t="s">
        <v>102</v>
      </c>
      <c r="C82" s="49" t="s">
        <v>187</v>
      </c>
      <c r="D82" s="49" t="s">
        <v>42</v>
      </c>
      <c r="E82" s="50">
        <v>240000</v>
      </c>
      <c r="F82" s="50">
        <v>240000</v>
      </c>
      <c r="G82" s="50">
        <v>0</v>
      </c>
      <c r="H82" s="51">
        <v>1</v>
      </c>
      <c r="I82" s="51">
        <v>1</v>
      </c>
      <c r="J82" s="51">
        <v>0</v>
      </c>
      <c r="K82" s="52">
        <f t="shared" si="4"/>
        <v>0</v>
      </c>
      <c r="L82" s="52">
        <f t="shared" si="5"/>
        <v>0</v>
      </c>
      <c r="M82" s="52">
        <f t="shared" si="6"/>
        <v>0</v>
      </c>
      <c r="N82" s="52">
        <f t="shared" si="7"/>
        <v>0</v>
      </c>
    </row>
    <row r="83" spans="1:14" s="28" customFormat="1" ht="22.5" x14ac:dyDescent="0.2">
      <c r="A83" s="47" t="s">
        <v>139</v>
      </c>
      <c r="B83" s="48" t="s">
        <v>102</v>
      </c>
      <c r="C83" s="49" t="s">
        <v>188</v>
      </c>
      <c r="D83" s="49" t="s">
        <v>42</v>
      </c>
      <c r="E83" s="50">
        <v>640000</v>
      </c>
      <c r="F83" s="50">
        <v>640000</v>
      </c>
      <c r="G83" s="50">
        <v>0</v>
      </c>
      <c r="H83" s="51">
        <v>1</v>
      </c>
      <c r="I83" s="51">
        <v>1</v>
      </c>
      <c r="J83" s="51">
        <v>0</v>
      </c>
      <c r="K83" s="52">
        <f t="shared" si="4"/>
        <v>0</v>
      </c>
      <c r="L83" s="52">
        <f t="shared" si="5"/>
        <v>0</v>
      </c>
      <c r="M83" s="52">
        <f t="shared" si="6"/>
        <v>0</v>
      </c>
      <c r="N83" s="52">
        <f t="shared" si="7"/>
        <v>0</v>
      </c>
    </row>
    <row r="84" spans="1:14" s="28" customFormat="1" ht="22.5" x14ac:dyDescent="0.2">
      <c r="A84" s="47" t="s">
        <v>139</v>
      </c>
      <c r="B84" s="48" t="s">
        <v>102</v>
      </c>
      <c r="C84" s="49" t="s">
        <v>189</v>
      </c>
      <c r="D84" s="49" t="s">
        <v>42</v>
      </c>
      <c r="E84" s="50">
        <v>260000</v>
      </c>
      <c r="F84" s="50">
        <v>260000</v>
      </c>
      <c r="G84" s="50">
        <v>0</v>
      </c>
      <c r="H84" s="51">
        <v>1</v>
      </c>
      <c r="I84" s="51">
        <v>1</v>
      </c>
      <c r="J84" s="51">
        <v>0</v>
      </c>
      <c r="K84" s="52">
        <f t="shared" si="4"/>
        <v>0</v>
      </c>
      <c r="L84" s="52">
        <f t="shared" si="5"/>
        <v>0</v>
      </c>
      <c r="M84" s="52">
        <f t="shared" si="6"/>
        <v>0</v>
      </c>
      <c r="N84" s="52">
        <f t="shared" si="7"/>
        <v>0</v>
      </c>
    </row>
    <row r="85" spans="1:14" s="28" customFormat="1" ht="22.5" x14ac:dyDescent="0.2">
      <c r="A85" s="47" t="s">
        <v>139</v>
      </c>
      <c r="B85" s="48" t="s">
        <v>102</v>
      </c>
      <c r="C85" s="49" t="s">
        <v>190</v>
      </c>
      <c r="D85" s="49" t="s">
        <v>42</v>
      </c>
      <c r="E85" s="50">
        <v>260000</v>
      </c>
      <c r="F85" s="50">
        <v>260000</v>
      </c>
      <c r="G85" s="50">
        <v>0</v>
      </c>
      <c r="H85" s="51">
        <v>1</v>
      </c>
      <c r="I85" s="51">
        <v>1</v>
      </c>
      <c r="J85" s="51">
        <v>0</v>
      </c>
      <c r="K85" s="52">
        <f t="shared" si="4"/>
        <v>0</v>
      </c>
      <c r="L85" s="52">
        <f t="shared" si="5"/>
        <v>0</v>
      </c>
      <c r="M85" s="52">
        <f t="shared" si="6"/>
        <v>0</v>
      </c>
      <c r="N85" s="52">
        <f t="shared" si="7"/>
        <v>0</v>
      </c>
    </row>
    <row r="86" spans="1:14" s="28" customFormat="1" ht="22.5" x14ac:dyDescent="0.2">
      <c r="A86" s="47" t="s">
        <v>139</v>
      </c>
      <c r="B86" s="47" t="s">
        <v>87</v>
      </c>
      <c r="C86" s="49" t="s">
        <v>191</v>
      </c>
      <c r="D86" s="49" t="s">
        <v>42</v>
      </c>
      <c r="E86" s="50">
        <v>420000</v>
      </c>
      <c r="F86" s="50">
        <v>420000</v>
      </c>
      <c r="G86" s="50">
        <v>0</v>
      </c>
      <c r="H86" s="51">
        <v>1</v>
      </c>
      <c r="I86" s="51">
        <v>1</v>
      </c>
      <c r="J86" s="51">
        <v>1</v>
      </c>
      <c r="K86" s="52">
        <f t="shared" si="4"/>
        <v>0</v>
      </c>
      <c r="L86" s="52">
        <f t="shared" si="5"/>
        <v>0</v>
      </c>
      <c r="M86" s="52">
        <f t="shared" si="6"/>
        <v>1</v>
      </c>
      <c r="N86" s="52">
        <f t="shared" si="7"/>
        <v>1</v>
      </c>
    </row>
    <row r="87" spans="1:14" s="28" customFormat="1" ht="22.5" x14ac:dyDescent="0.2">
      <c r="A87" s="47" t="s">
        <v>139</v>
      </c>
      <c r="B87" s="47" t="s">
        <v>87</v>
      </c>
      <c r="C87" s="49" t="s">
        <v>192</v>
      </c>
      <c r="D87" s="49" t="s">
        <v>42</v>
      </c>
      <c r="E87" s="50">
        <v>420000</v>
      </c>
      <c r="F87" s="50">
        <v>420000</v>
      </c>
      <c r="G87" s="50">
        <v>0</v>
      </c>
      <c r="H87" s="51">
        <v>1</v>
      </c>
      <c r="I87" s="51">
        <v>1</v>
      </c>
      <c r="J87" s="51">
        <v>0</v>
      </c>
      <c r="K87" s="52">
        <f t="shared" si="4"/>
        <v>0</v>
      </c>
      <c r="L87" s="52">
        <f t="shared" si="5"/>
        <v>0</v>
      </c>
      <c r="M87" s="52">
        <f t="shared" si="6"/>
        <v>0</v>
      </c>
      <c r="N87" s="52">
        <f t="shared" si="7"/>
        <v>0</v>
      </c>
    </row>
    <row r="88" spans="1:14" s="28" customFormat="1" ht="22.5" x14ac:dyDescent="0.2">
      <c r="A88" s="47" t="s">
        <v>139</v>
      </c>
      <c r="B88" s="47" t="s">
        <v>87</v>
      </c>
      <c r="C88" s="49" t="s">
        <v>193</v>
      </c>
      <c r="D88" s="49" t="s">
        <v>42</v>
      </c>
      <c r="E88" s="50">
        <v>210000</v>
      </c>
      <c r="F88" s="50">
        <v>210000</v>
      </c>
      <c r="G88" s="50">
        <v>0</v>
      </c>
      <c r="H88" s="51">
        <v>1</v>
      </c>
      <c r="I88" s="51">
        <v>1</v>
      </c>
      <c r="J88" s="51">
        <v>0</v>
      </c>
      <c r="K88" s="52">
        <f t="shared" si="4"/>
        <v>0</v>
      </c>
      <c r="L88" s="52">
        <f t="shared" si="5"/>
        <v>0</v>
      </c>
      <c r="M88" s="52">
        <f t="shared" si="6"/>
        <v>0</v>
      </c>
      <c r="N88" s="52">
        <f t="shared" si="7"/>
        <v>0</v>
      </c>
    </row>
    <row r="89" spans="1:14" s="28" customFormat="1" ht="22.5" x14ac:dyDescent="0.2">
      <c r="A89" s="47" t="s">
        <v>139</v>
      </c>
      <c r="B89" s="47" t="s">
        <v>87</v>
      </c>
      <c r="C89" s="49" t="s">
        <v>194</v>
      </c>
      <c r="D89" s="49" t="s">
        <v>42</v>
      </c>
      <c r="E89" s="50">
        <v>270000</v>
      </c>
      <c r="F89" s="50">
        <v>270000</v>
      </c>
      <c r="G89" s="50">
        <v>0</v>
      </c>
      <c r="H89" s="51">
        <v>159.43</v>
      </c>
      <c r="I89" s="51">
        <v>159.43</v>
      </c>
      <c r="J89" s="51">
        <v>159.43</v>
      </c>
      <c r="K89" s="52">
        <f t="shared" si="4"/>
        <v>0</v>
      </c>
      <c r="L89" s="52">
        <f t="shared" si="5"/>
        <v>0</v>
      </c>
      <c r="M89" s="52">
        <f t="shared" si="6"/>
        <v>1</v>
      </c>
      <c r="N89" s="52">
        <f t="shared" si="7"/>
        <v>1</v>
      </c>
    </row>
    <row r="90" spans="1:14" s="28" customFormat="1" ht="33.75" x14ac:dyDescent="0.2">
      <c r="A90" s="54" t="s">
        <v>557</v>
      </c>
      <c r="B90" s="47" t="s">
        <v>133</v>
      </c>
      <c r="C90" s="49" t="s">
        <v>558</v>
      </c>
      <c r="D90" s="49" t="s">
        <v>42</v>
      </c>
      <c r="E90" s="50">
        <v>66075.120000000112</v>
      </c>
      <c r="F90" s="50">
        <v>66075.120000000112</v>
      </c>
      <c r="G90" s="50">
        <v>66075.12</v>
      </c>
      <c r="H90" s="51"/>
      <c r="I90" s="51"/>
      <c r="J90" s="51"/>
      <c r="K90" s="52"/>
      <c r="L90" s="52"/>
      <c r="M90" s="52"/>
      <c r="N90" s="52"/>
    </row>
    <row r="91" spans="1:14" s="28" customFormat="1" ht="22.5" x14ac:dyDescent="0.2">
      <c r="A91" s="54" t="s">
        <v>559</v>
      </c>
      <c r="B91" s="47" t="s">
        <v>133</v>
      </c>
      <c r="C91" s="49" t="s">
        <v>130</v>
      </c>
      <c r="D91" s="49" t="s">
        <v>42</v>
      </c>
      <c r="E91" s="50">
        <v>1457.12</v>
      </c>
      <c r="F91" s="50">
        <v>1457.12</v>
      </c>
      <c r="G91" s="50">
        <v>1457.12</v>
      </c>
      <c r="H91" s="51"/>
      <c r="I91" s="51"/>
      <c r="J91" s="51"/>
      <c r="K91" s="52"/>
      <c r="L91" s="52"/>
      <c r="M91" s="52"/>
      <c r="N91" s="52"/>
    </row>
    <row r="92" spans="1:14" s="28" customFormat="1" ht="22.5" x14ac:dyDescent="0.2">
      <c r="A92" s="54" t="s">
        <v>96</v>
      </c>
      <c r="B92" s="48" t="s">
        <v>90</v>
      </c>
      <c r="C92" s="49" t="s">
        <v>97</v>
      </c>
      <c r="D92" s="49" t="s">
        <v>42</v>
      </c>
      <c r="E92" s="50">
        <v>112000</v>
      </c>
      <c r="F92" s="50">
        <f t="shared" ref="F92:F108" si="8">E92</f>
        <v>112000</v>
      </c>
      <c r="G92" s="50">
        <v>0</v>
      </c>
      <c r="H92" s="51">
        <v>40</v>
      </c>
      <c r="I92" s="51">
        <v>40</v>
      </c>
      <c r="J92" s="51">
        <v>0</v>
      </c>
      <c r="K92" s="52">
        <f t="shared" ref="K92:K113" si="9">G92/E92</f>
        <v>0</v>
      </c>
      <c r="L92" s="52">
        <f t="shared" ref="L92:L113" si="10">G92/F92</f>
        <v>0</v>
      </c>
      <c r="M92" s="52">
        <f t="shared" ref="M92:M113" si="11">J92/H92</f>
        <v>0</v>
      </c>
      <c r="N92" s="52">
        <f t="shared" ref="N92:N113" si="12">J92/I92</f>
        <v>0</v>
      </c>
    </row>
    <row r="93" spans="1:14" s="28" customFormat="1" ht="22.5" x14ac:dyDescent="0.2">
      <c r="A93" s="54" t="s">
        <v>96</v>
      </c>
      <c r="B93" s="48" t="s">
        <v>90</v>
      </c>
      <c r="C93" s="49" t="s">
        <v>98</v>
      </c>
      <c r="D93" s="49" t="s">
        <v>42</v>
      </c>
      <c r="E93" s="50">
        <v>475300.01</v>
      </c>
      <c r="F93" s="50">
        <f t="shared" si="8"/>
        <v>475300.01</v>
      </c>
      <c r="G93" s="50">
        <v>0</v>
      </c>
      <c r="H93" s="51">
        <v>194</v>
      </c>
      <c r="I93" s="51">
        <v>194</v>
      </c>
      <c r="J93" s="51">
        <v>194</v>
      </c>
      <c r="K93" s="52">
        <f t="shared" si="9"/>
        <v>0</v>
      </c>
      <c r="L93" s="52">
        <f t="shared" si="10"/>
        <v>0</v>
      </c>
      <c r="M93" s="52">
        <f t="shared" si="11"/>
        <v>1</v>
      </c>
      <c r="N93" s="52">
        <f t="shared" si="12"/>
        <v>1</v>
      </c>
    </row>
    <row r="94" spans="1:14" s="28" customFormat="1" ht="22.5" x14ac:dyDescent="0.2">
      <c r="A94" s="54" t="s">
        <v>96</v>
      </c>
      <c r="B94" s="48" t="s">
        <v>90</v>
      </c>
      <c r="C94" s="49" t="s">
        <v>99</v>
      </c>
      <c r="D94" s="49" t="s">
        <v>42</v>
      </c>
      <c r="E94" s="50">
        <v>378745.84</v>
      </c>
      <c r="F94" s="50">
        <f t="shared" si="8"/>
        <v>378745.84</v>
      </c>
      <c r="G94" s="50">
        <v>0</v>
      </c>
      <c r="H94" s="51">
        <v>156</v>
      </c>
      <c r="I94" s="51">
        <v>156</v>
      </c>
      <c r="J94" s="51">
        <v>156</v>
      </c>
      <c r="K94" s="52">
        <f t="shared" si="9"/>
        <v>0</v>
      </c>
      <c r="L94" s="52">
        <f t="shared" si="10"/>
        <v>0</v>
      </c>
      <c r="M94" s="52">
        <f t="shared" si="11"/>
        <v>1</v>
      </c>
      <c r="N94" s="52">
        <f t="shared" si="12"/>
        <v>1</v>
      </c>
    </row>
    <row r="95" spans="1:14" s="28" customFormat="1" x14ac:dyDescent="0.2">
      <c r="A95" s="54" t="s">
        <v>96</v>
      </c>
      <c r="B95" s="48" t="s">
        <v>90</v>
      </c>
      <c r="C95" s="49" t="s">
        <v>100</v>
      </c>
      <c r="D95" s="49" t="s">
        <v>42</v>
      </c>
      <c r="E95" s="50">
        <v>109516.56</v>
      </c>
      <c r="F95" s="50">
        <f t="shared" si="8"/>
        <v>109516.56</v>
      </c>
      <c r="G95" s="50">
        <v>0</v>
      </c>
      <c r="H95" s="51">
        <v>60</v>
      </c>
      <c r="I95" s="51">
        <v>60</v>
      </c>
      <c r="J95" s="51">
        <v>60</v>
      </c>
      <c r="K95" s="52">
        <f t="shared" si="9"/>
        <v>0</v>
      </c>
      <c r="L95" s="52">
        <f t="shared" si="10"/>
        <v>0</v>
      </c>
      <c r="M95" s="52">
        <f t="shared" si="11"/>
        <v>1</v>
      </c>
      <c r="N95" s="52">
        <f t="shared" si="12"/>
        <v>1</v>
      </c>
    </row>
    <row r="96" spans="1:14" s="28" customFormat="1" ht="22.5" x14ac:dyDescent="0.2">
      <c r="A96" s="54" t="s">
        <v>96</v>
      </c>
      <c r="B96" s="48" t="s">
        <v>90</v>
      </c>
      <c r="C96" s="49" t="s">
        <v>101</v>
      </c>
      <c r="D96" s="49" t="s">
        <v>42</v>
      </c>
      <c r="E96" s="50">
        <v>265390.92</v>
      </c>
      <c r="F96" s="50">
        <f t="shared" si="8"/>
        <v>265390.92</v>
      </c>
      <c r="G96" s="50">
        <v>0</v>
      </c>
      <c r="H96" s="51">
        <v>110</v>
      </c>
      <c r="I96" s="51">
        <v>110</v>
      </c>
      <c r="J96" s="51">
        <v>110</v>
      </c>
      <c r="K96" s="52">
        <f t="shared" si="9"/>
        <v>0</v>
      </c>
      <c r="L96" s="52">
        <f t="shared" si="10"/>
        <v>0</v>
      </c>
      <c r="M96" s="52">
        <f t="shared" si="11"/>
        <v>1</v>
      </c>
      <c r="N96" s="52">
        <f t="shared" si="12"/>
        <v>1</v>
      </c>
    </row>
    <row r="97" spans="1:14" s="28" customFormat="1" ht="22.5" x14ac:dyDescent="0.2">
      <c r="A97" s="54" t="s">
        <v>96</v>
      </c>
      <c r="B97" s="48" t="s">
        <v>102</v>
      </c>
      <c r="C97" s="49" t="s">
        <v>103</v>
      </c>
      <c r="D97" s="49" t="s">
        <v>42</v>
      </c>
      <c r="E97" s="50">
        <v>405075.97</v>
      </c>
      <c r="F97" s="50">
        <f t="shared" si="8"/>
        <v>405075.97</v>
      </c>
      <c r="G97" s="50">
        <v>0</v>
      </c>
      <c r="H97" s="51">
        <v>4</v>
      </c>
      <c r="I97" s="51">
        <v>4</v>
      </c>
      <c r="J97" s="51">
        <v>4</v>
      </c>
      <c r="K97" s="52">
        <f t="shared" si="9"/>
        <v>0</v>
      </c>
      <c r="L97" s="52">
        <f t="shared" si="10"/>
        <v>0</v>
      </c>
      <c r="M97" s="52">
        <f t="shared" si="11"/>
        <v>1</v>
      </c>
      <c r="N97" s="52">
        <f t="shared" si="12"/>
        <v>1</v>
      </c>
    </row>
    <row r="98" spans="1:14" s="28" customFormat="1" ht="22.5" x14ac:dyDescent="0.2">
      <c r="A98" s="54" t="s">
        <v>96</v>
      </c>
      <c r="B98" s="48" t="s">
        <v>102</v>
      </c>
      <c r="C98" s="49" t="s">
        <v>104</v>
      </c>
      <c r="D98" s="49" t="s">
        <v>42</v>
      </c>
      <c r="E98" s="50">
        <v>523890.86</v>
      </c>
      <c r="F98" s="50">
        <f t="shared" si="8"/>
        <v>523890.86</v>
      </c>
      <c r="G98" s="50">
        <v>0</v>
      </c>
      <c r="H98" s="51">
        <v>4</v>
      </c>
      <c r="I98" s="51">
        <v>4</v>
      </c>
      <c r="J98" s="51">
        <v>4</v>
      </c>
      <c r="K98" s="52">
        <f t="shared" si="9"/>
        <v>0</v>
      </c>
      <c r="L98" s="52">
        <f t="shared" si="10"/>
        <v>0</v>
      </c>
      <c r="M98" s="52">
        <f t="shared" si="11"/>
        <v>1</v>
      </c>
      <c r="N98" s="52">
        <f t="shared" si="12"/>
        <v>1</v>
      </c>
    </row>
    <row r="99" spans="1:14" s="28" customFormat="1" ht="22.5" x14ac:dyDescent="0.2">
      <c r="A99" s="54" t="s">
        <v>96</v>
      </c>
      <c r="B99" s="48" t="s">
        <v>102</v>
      </c>
      <c r="C99" s="49" t="s">
        <v>105</v>
      </c>
      <c r="D99" s="49" t="s">
        <v>42</v>
      </c>
      <c r="E99" s="50">
        <v>283170.3</v>
      </c>
      <c r="F99" s="50">
        <f t="shared" si="8"/>
        <v>283170.3</v>
      </c>
      <c r="G99" s="50">
        <v>0</v>
      </c>
      <c r="H99" s="51">
        <v>4</v>
      </c>
      <c r="I99" s="51">
        <v>4</v>
      </c>
      <c r="J99" s="51">
        <v>4</v>
      </c>
      <c r="K99" s="52">
        <f t="shared" si="9"/>
        <v>0</v>
      </c>
      <c r="L99" s="52">
        <f t="shared" si="10"/>
        <v>0</v>
      </c>
      <c r="M99" s="52">
        <f t="shared" si="11"/>
        <v>1</v>
      </c>
      <c r="N99" s="52">
        <f t="shared" si="12"/>
        <v>1</v>
      </c>
    </row>
    <row r="100" spans="1:14" s="28" customFormat="1" ht="22.5" x14ac:dyDescent="0.2">
      <c r="A100" s="54" t="s">
        <v>96</v>
      </c>
      <c r="B100" s="48" t="s">
        <v>102</v>
      </c>
      <c r="C100" s="49" t="s">
        <v>106</v>
      </c>
      <c r="D100" s="49" t="s">
        <v>42</v>
      </c>
      <c r="E100" s="50">
        <v>492088.73</v>
      </c>
      <c r="F100" s="50">
        <f t="shared" si="8"/>
        <v>492088.73</v>
      </c>
      <c r="G100" s="50">
        <v>0</v>
      </c>
      <c r="H100" s="51">
        <v>5</v>
      </c>
      <c r="I100" s="51">
        <v>5</v>
      </c>
      <c r="J100" s="51">
        <v>5</v>
      </c>
      <c r="K100" s="52">
        <f t="shared" si="9"/>
        <v>0</v>
      </c>
      <c r="L100" s="52">
        <f t="shared" si="10"/>
        <v>0</v>
      </c>
      <c r="M100" s="52">
        <f t="shared" si="11"/>
        <v>1</v>
      </c>
      <c r="N100" s="52">
        <f t="shared" si="12"/>
        <v>1</v>
      </c>
    </row>
    <row r="101" spans="1:14" s="28" customFormat="1" ht="22.5" x14ac:dyDescent="0.2">
      <c r="A101" s="54" t="s">
        <v>96</v>
      </c>
      <c r="B101" s="48" t="s">
        <v>102</v>
      </c>
      <c r="C101" s="49" t="s">
        <v>107</v>
      </c>
      <c r="D101" s="49" t="s">
        <v>42</v>
      </c>
      <c r="E101" s="50">
        <v>310611.59000000003</v>
      </c>
      <c r="F101" s="50">
        <f t="shared" si="8"/>
        <v>310611.59000000003</v>
      </c>
      <c r="G101" s="50">
        <v>0</v>
      </c>
      <c r="H101" s="51">
        <v>4</v>
      </c>
      <c r="I101" s="51">
        <v>4</v>
      </c>
      <c r="J101" s="51">
        <v>4</v>
      </c>
      <c r="K101" s="52">
        <f t="shared" si="9"/>
        <v>0</v>
      </c>
      <c r="L101" s="52">
        <f t="shared" si="10"/>
        <v>0</v>
      </c>
      <c r="M101" s="52">
        <f t="shared" si="11"/>
        <v>1</v>
      </c>
      <c r="N101" s="52">
        <f t="shared" si="12"/>
        <v>1</v>
      </c>
    </row>
    <row r="102" spans="1:14" s="28" customFormat="1" ht="22.5" x14ac:dyDescent="0.2">
      <c r="A102" s="32" t="s">
        <v>96</v>
      </c>
      <c r="B102" s="47" t="s">
        <v>591</v>
      </c>
      <c r="C102" s="49" t="s">
        <v>108</v>
      </c>
      <c r="D102" s="49" t="s">
        <v>42</v>
      </c>
      <c r="E102" s="50">
        <v>1320705.28</v>
      </c>
      <c r="F102" s="50">
        <f t="shared" si="8"/>
        <v>1320705.28</v>
      </c>
      <c r="G102" s="50">
        <v>0</v>
      </c>
      <c r="H102" s="51">
        <v>3156</v>
      </c>
      <c r="I102" s="51">
        <v>3156</v>
      </c>
      <c r="J102" s="51">
        <v>3156</v>
      </c>
      <c r="K102" s="52">
        <f t="shared" si="9"/>
        <v>0</v>
      </c>
      <c r="L102" s="52">
        <f t="shared" si="10"/>
        <v>0</v>
      </c>
      <c r="M102" s="52">
        <f t="shared" si="11"/>
        <v>1</v>
      </c>
      <c r="N102" s="52">
        <f t="shared" si="12"/>
        <v>1</v>
      </c>
    </row>
    <row r="103" spans="1:14" s="28" customFormat="1" x14ac:dyDescent="0.2">
      <c r="A103" s="32" t="s">
        <v>96</v>
      </c>
      <c r="B103" s="47" t="s">
        <v>133</v>
      </c>
      <c r="C103" s="49" t="s">
        <v>109</v>
      </c>
      <c r="D103" s="49" t="s">
        <v>42</v>
      </c>
      <c r="E103" s="50">
        <v>1691662.18</v>
      </c>
      <c r="F103" s="50">
        <f t="shared" si="8"/>
        <v>1691662.18</v>
      </c>
      <c r="G103" s="50">
        <v>0</v>
      </c>
      <c r="H103" s="51">
        <v>26</v>
      </c>
      <c r="I103" s="51">
        <v>26</v>
      </c>
      <c r="J103" s="51">
        <v>18</v>
      </c>
      <c r="K103" s="52">
        <f t="shared" si="9"/>
        <v>0</v>
      </c>
      <c r="L103" s="52">
        <f t="shared" si="10"/>
        <v>0</v>
      </c>
      <c r="M103" s="52">
        <f t="shared" si="11"/>
        <v>0.69230769230769229</v>
      </c>
      <c r="N103" s="52">
        <f t="shared" si="12"/>
        <v>0.69230769230769229</v>
      </c>
    </row>
    <row r="104" spans="1:14" s="28" customFormat="1" x14ac:dyDescent="0.2">
      <c r="A104" s="32" t="s">
        <v>96</v>
      </c>
      <c r="B104" s="47" t="s">
        <v>133</v>
      </c>
      <c r="C104" s="49" t="s">
        <v>109</v>
      </c>
      <c r="D104" s="49" t="s">
        <v>42</v>
      </c>
      <c r="E104" s="50">
        <v>1951917.9</v>
      </c>
      <c r="F104" s="50">
        <f t="shared" si="8"/>
        <v>1951917.9</v>
      </c>
      <c r="G104" s="50">
        <v>0</v>
      </c>
      <c r="H104" s="51">
        <v>30</v>
      </c>
      <c r="I104" s="51">
        <v>30</v>
      </c>
      <c r="J104" s="51">
        <v>20</v>
      </c>
      <c r="K104" s="52">
        <f t="shared" si="9"/>
        <v>0</v>
      </c>
      <c r="L104" s="52">
        <f t="shared" si="10"/>
        <v>0</v>
      </c>
      <c r="M104" s="52">
        <f t="shared" si="11"/>
        <v>0.66666666666666663</v>
      </c>
      <c r="N104" s="52">
        <f t="shared" si="12"/>
        <v>0.66666666666666663</v>
      </c>
    </row>
    <row r="105" spans="1:14" s="28" customFormat="1" x14ac:dyDescent="0.2">
      <c r="A105" s="32" t="s">
        <v>96</v>
      </c>
      <c r="B105" s="47" t="s">
        <v>133</v>
      </c>
      <c r="C105" s="49" t="s">
        <v>109</v>
      </c>
      <c r="D105" s="49" t="s">
        <v>42</v>
      </c>
      <c r="E105" s="50">
        <v>1626598.25</v>
      </c>
      <c r="F105" s="50">
        <f t="shared" si="8"/>
        <v>1626598.25</v>
      </c>
      <c r="G105" s="50">
        <v>0</v>
      </c>
      <c r="H105" s="51">
        <v>25</v>
      </c>
      <c r="I105" s="51">
        <v>25</v>
      </c>
      <c r="J105" s="51">
        <v>20</v>
      </c>
      <c r="K105" s="52">
        <f t="shared" si="9"/>
        <v>0</v>
      </c>
      <c r="L105" s="52">
        <f t="shared" si="10"/>
        <v>0</v>
      </c>
      <c r="M105" s="52">
        <f t="shared" si="11"/>
        <v>0.8</v>
      </c>
      <c r="N105" s="52">
        <f t="shared" si="12"/>
        <v>0.8</v>
      </c>
    </row>
    <row r="106" spans="1:14" s="28" customFormat="1" x14ac:dyDescent="0.2">
      <c r="A106" s="32" t="s">
        <v>96</v>
      </c>
      <c r="B106" s="47" t="s">
        <v>133</v>
      </c>
      <c r="C106" s="49" t="s">
        <v>109</v>
      </c>
      <c r="D106" s="49" t="s">
        <v>42</v>
      </c>
      <c r="E106" s="50">
        <v>1626598.25</v>
      </c>
      <c r="F106" s="50">
        <f t="shared" si="8"/>
        <v>1626598.25</v>
      </c>
      <c r="G106" s="50">
        <v>0</v>
      </c>
      <c r="H106" s="51">
        <v>25</v>
      </c>
      <c r="I106" s="51">
        <v>25</v>
      </c>
      <c r="J106" s="51">
        <v>20</v>
      </c>
      <c r="K106" s="52">
        <f t="shared" si="9"/>
        <v>0</v>
      </c>
      <c r="L106" s="52">
        <f t="shared" si="10"/>
        <v>0</v>
      </c>
      <c r="M106" s="52">
        <f t="shared" si="11"/>
        <v>0.8</v>
      </c>
      <c r="N106" s="52">
        <f t="shared" si="12"/>
        <v>0.8</v>
      </c>
    </row>
    <row r="107" spans="1:14" s="28" customFormat="1" x14ac:dyDescent="0.2">
      <c r="A107" s="32" t="s">
        <v>96</v>
      </c>
      <c r="B107" s="47" t="s">
        <v>133</v>
      </c>
      <c r="C107" s="49" t="s">
        <v>109</v>
      </c>
      <c r="D107" s="49" t="s">
        <v>42</v>
      </c>
      <c r="E107" s="50">
        <v>2634037.2000000002</v>
      </c>
      <c r="F107" s="50">
        <f t="shared" si="8"/>
        <v>2634037.2000000002</v>
      </c>
      <c r="G107" s="50">
        <v>0</v>
      </c>
      <c r="H107" s="51">
        <v>60</v>
      </c>
      <c r="I107" s="51">
        <v>60</v>
      </c>
      <c r="J107" s="51">
        <v>30</v>
      </c>
      <c r="K107" s="52">
        <f t="shared" si="9"/>
        <v>0</v>
      </c>
      <c r="L107" s="52">
        <f t="shared" si="10"/>
        <v>0</v>
      </c>
      <c r="M107" s="52">
        <f t="shared" si="11"/>
        <v>0.5</v>
      </c>
      <c r="N107" s="52">
        <f t="shared" si="12"/>
        <v>0.5</v>
      </c>
    </row>
    <row r="108" spans="1:14" s="28" customFormat="1" x14ac:dyDescent="0.2">
      <c r="A108" s="32" t="s">
        <v>96</v>
      </c>
      <c r="B108" s="47" t="s">
        <v>133</v>
      </c>
      <c r="C108" s="49" t="s">
        <v>110</v>
      </c>
      <c r="D108" s="49" t="s">
        <v>42</v>
      </c>
      <c r="E108" s="50">
        <v>1560000</v>
      </c>
      <c r="F108" s="50">
        <f t="shared" si="8"/>
        <v>1560000</v>
      </c>
      <c r="G108" s="50">
        <v>0</v>
      </c>
      <c r="H108" s="51">
        <v>26</v>
      </c>
      <c r="I108" s="51">
        <v>26</v>
      </c>
      <c r="J108" s="51">
        <v>20</v>
      </c>
      <c r="K108" s="52">
        <f t="shared" si="9"/>
        <v>0</v>
      </c>
      <c r="L108" s="52">
        <f t="shared" si="10"/>
        <v>0</v>
      </c>
      <c r="M108" s="52">
        <f t="shared" si="11"/>
        <v>0.76923076923076927</v>
      </c>
      <c r="N108" s="52">
        <f t="shared" si="12"/>
        <v>0.76923076923076927</v>
      </c>
    </row>
    <row r="109" spans="1:14" s="28" customFormat="1" x14ac:dyDescent="0.2">
      <c r="A109" s="53" t="s">
        <v>111</v>
      </c>
      <c r="B109" s="47" t="s">
        <v>93</v>
      </c>
      <c r="C109" s="49" t="s">
        <v>112</v>
      </c>
      <c r="D109" s="49" t="s">
        <v>42</v>
      </c>
      <c r="E109" s="50">
        <v>165450</v>
      </c>
      <c r="F109" s="50">
        <v>165450</v>
      </c>
      <c r="G109" s="50">
        <v>0</v>
      </c>
      <c r="H109" s="51">
        <v>1</v>
      </c>
      <c r="I109" s="51">
        <v>1</v>
      </c>
      <c r="J109" s="51">
        <v>1</v>
      </c>
      <c r="K109" s="52">
        <f t="shared" si="9"/>
        <v>0</v>
      </c>
      <c r="L109" s="52">
        <f t="shared" si="10"/>
        <v>0</v>
      </c>
      <c r="M109" s="52">
        <f t="shared" si="11"/>
        <v>1</v>
      </c>
      <c r="N109" s="52">
        <f t="shared" si="12"/>
        <v>1</v>
      </c>
    </row>
    <row r="110" spans="1:14" s="28" customFormat="1" x14ac:dyDescent="0.2">
      <c r="A110" s="53" t="s">
        <v>111</v>
      </c>
      <c r="B110" s="48" t="s">
        <v>45</v>
      </c>
      <c r="C110" s="49" t="s">
        <v>113</v>
      </c>
      <c r="D110" s="49" t="s">
        <v>42</v>
      </c>
      <c r="E110" s="50">
        <v>2500000</v>
      </c>
      <c r="F110" s="50">
        <f>E110</f>
        <v>2500000</v>
      </c>
      <c r="G110" s="50">
        <v>0</v>
      </c>
      <c r="H110" s="51">
        <v>1</v>
      </c>
      <c r="I110" s="51">
        <v>1</v>
      </c>
      <c r="J110" s="51">
        <v>1</v>
      </c>
      <c r="K110" s="52">
        <f t="shared" si="9"/>
        <v>0</v>
      </c>
      <c r="L110" s="52">
        <f t="shared" si="10"/>
        <v>0</v>
      </c>
      <c r="M110" s="52">
        <f t="shared" si="11"/>
        <v>1</v>
      </c>
      <c r="N110" s="52">
        <f t="shared" si="12"/>
        <v>1</v>
      </c>
    </row>
    <row r="111" spans="1:14" s="28" customFormat="1" ht="22.5" x14ac:dyDescent="0.2">
      <c r="A111" s="53" t="s">
        <v>111</v>
      </c>
      <c r="B111" s="48" t="s">
        <v>45</v>
      </c>
      <c r="C111" s="49" t="s">
        <v>114</v>
      </c>
      <c r="D111" s="49" t="s">
        <v>42</v>
      </c>
      <c r="E111" s="50">
        <v>163747.51999999999</v>
      </c>
      <c r="F111" s="50">
        <f>E111</f>
        <v>163747.51999999999</v>
      </c>
      <c r="G111" s="50">
        <v>0</v>
      </c>
      <c r="H111" s="51">
        <v>124.9</v>
      </c>
      <c r="I111" s="51">
        <v>124.9</v>
      </c>
      <c r="J111" s="51">
        <v>124.9</v>
      </c>
      <c r="K111" s="52">
        <f t="shared" si="9"/>
        <v>0</v>
      </c>
      <c r="L111" s="52">
        <f t="shared" si="10"/>
        <v>0</v>
      </c>
      <c r="M111" s="52">
        <f t="shared" si="11"/>
        <v>1</v>
      </c>
      <c r="N111" s="52">
        <f t="shared" si="12"/>
        <v>1</v>
      </c>
    </row>
    <row r="112" spans="1:14" s="28" customFormat="1" ht="22.5" x14ac:dyDescent="0.2">
      <c r="A112" s="53" t="s">
        <v>111</v>
      </c>
      <c r="B112" s="48" t="s">
        <v>45</v>
      </c>
      <c r="C112" s="49" t="s">
        <v>115</v>
      </c>
      <c r="D112" s="49" t="s">
        <v>42</v>
      </c>
      <c r="E112" s="50">
        <v>117071.58</v>
      </c>
      <c r="F112" s="50">
        <f>E112</f>
        <v>117071.58</v>
      </c>
      <c r="G112" s="50">
        <v>0</v>
      </c>
      <c r="H112" s="51">
        <v>93.9</v>
      </c>
      <c r="I112" s="51">
        <v>93.9</v>
      </c>
      <c r="J112" s="51">
        <v>93.9</v>
      </c>
      <c r="K112" s="52">
        <f t="shared" si="9"/>
        <v>0</v>
      </c>
      <c r="L112" s="52">
        <f t="shared" si="10"/>
        <v>0</v>
      </c>
      <c r="M112" s="52">
        <f t="shared" si="11"/>
        <v>1</v>
      </c>
      <c r="N112" s="52">
        <f t="shared" si="12"/>
        <v>1</v>
      </c>
    </row>
    <row r="113" spans="1:14" s="28" customFormat="1" ht="22.5" x14ac:dyDescent="0.2">
      <c r="A113" s="53" t="s">
        <v>111</v>
      </c>
      <c r="B113" s="48" t="s">
        <v>45</v>
      </c>
      <c r="C113" s="49" t="s">
        <v>116</v>
      </c>
      <c r="D113" s="49" t="s">
        <v>42</v>
      </c>
      <c r="E113" s="50">
        <v>83201.119999999995</v>
      </c>
      <c r="F113" s="50">
        <f>E113</f>
        <v>83201.119999999995</v>
      </c>
      <c r="G113" s="50">
        <v>0</v>
      </c>
      <c r="H113" s="51">
        <v>57.5</v>
      </c>
      <c r="I113" s="51">
        <v>57.5</v>
      </c>
      <c r="J113" s="51">
        <v>57.5</v>
      </c>
      <c r="K113" s="52">
        <f t="shared" si="9"/>
        <v>0</v>
      </c>
      <c r="L113" s="52">
        <f t="shared" si="10"/>
        <v>0</v>
      </c>
      <c r="M113" s="52">
        <f t="shared" si="11"/>
        <v>1</v>
      </c>
      <c r="N113" s="52">
        <f t="shared" si="12"/>
        <v>1</v>
      </c>
    </row>
    <row r="114" spans="1:14" s="28" customFormat="1" ht="22.5" x14ac:dyDescent="0.2">
      <c r="A114" s="53" t="s">
        <v>567</v>
      </c>
      <c r="B114" s="47" t="s">
        <v>133</v>
      </c>
      <c r="C114" s="49" t="s">
        <v>568</v>
      </c>
      <c r="D114" s="49" t="s">
        <v>42</v>
      </c>
      <c r="E114" s="50">
        <v>744989.25</v>
      </c>
      <c r="F114" s="50">
        <v>744989.25</v>
      </c>
      <c r="G114" s="50">
        <v>698459.58</v>
      </c>
      <c r="H114" s="51"/>
      <c r="I114" s="51"/>
      <c r="J114" s="51"/>
      <c r="K114" s="52"/>
      <c r="L114" s="52"/>
      <c r="M114" s="52"/>
      <c r="N114" s="52"/>
    </row>
    <row r="115" spans="1:14" s="28" customFormat="1" ht="22.5" x14ac:dyDescent="0.2">
      <c r="A115" s="53" t="s">
        <v>117</v>
      </c>
      <c r="B115" s="48" t="s">
        <v>45</v>
      </c>
      <c r="C115" s="49" t="s">
        <v>118</v>
      </c>
      <c r="D115" s="49" t="s">
        <v>42</v>
      </c>
      <c r="E115" s="50">
        <v>31686.940000000002</v>
      </c>
      <c r="F115" s="50">
        <v>31686.940000000002</v>
      </c>
      <c r="G115" s="50">
        <v>31686.94</v>
      </c>
      <c r="H115" s="51">
        <v>685</v>
      </c>
      <c r="I115" s="51">
        <v>685</v>
      </c>
      <c r="J115" s="51">
        <v>685</v>
      </c>
      <c r="K115" s="52">
        <f t="shared" ref="K115:K146" si="13">G115/E115</f>
        <v>0.99999999999999989</v>
      </c>
      <c r="L115" s="52">
        <f t="shared" ref="L115:L146" si="14">G115/F115</f>
        <v>0.99999999999999989</v>
      </c>
      <c r="M115" s="52">
        <f t="shared" ref="M115:M178" si="15">J115/H115</f>
        <v>1</v>
      </c>
      <c r="N115" s="52">
        <f t="shared" ref="N115:N178" si="16">J115/I115</f>
        <v>1</v>
      </c>
    </row>
    <row r="116" spans="1:14" s="28" customFormat="1" ht="22.5" x14ac:dyDescent="0.2">
      <c r="A116" s="54" t="s">
        <v>119</v>
      </c>
      <c r="B116" s="48" t="s">
        <v>90</v>
      </c>
      <c r="C116" s="49" t="s">
        <v>120</v>
      </c>
      <c r="D116" s="49" t="s">
        <v>42</v>
      </c>
      <c r="E116" s="50">
        <v>117962.95999999996</v>
      </c>
      <c r="F116" s="50">
        <v>117962.95999999996</v>
      </c>
      <c r="G116" s="50">
        <v>117962.95</v>
      </c>
      <c r="H116" s="51">
        <v>354.42</v>
      </c>
      <c r="I116" s="51">
        <v>354.42</v>
      </c>
      <c r="J116" s="51">
        <v>354.42</v>
      </c>
      <c r="K116" s="52">
        <f t="shared" si="13"/>
        <v>0.99999991522762766</v>
      </c>
      <c r="L116" s="52">
        <f t="shared" si="14"/>
        <v>0.99999991522762766</v>
      </c>
      <c r="M116" s="52">
        <f t="shared" si="15"/>
        <v>1</v>
      </c>
      <c r="N116" s="52">
        <f t="shared" si="16"/>
        <v>1</v>
      </c>
    </row>
    <row r="117" spans="1:14" s="28" customFormat="1" ht="22.5" x14ac:dyDescent="0.2">
      <c r="A117" s="32" t="s">
        <v>122</v>
      </c>
      <c r="B117" s="48" t="s">
        <v>102</v>
      </c>
      <c r="C117" s="49" t="s">
        <v>107</v>
      </c>
      <c r="D117" s="49" t="s">
        <v>42</v>
      </c>
      <c r="E117" s="50">
        <v>5346.4099999999744</v>
      </c>
      <c r="F117" s="50">
        <v>5346.4099999999744</v>
      </c>
      <c r="G117" s="50">
        <v>5346.41</v>
      </c>
      <c r="H117" s="51">
        <v>4</v>
      </c>
      <c r="I117" s="51">
        <v>4</v>
      </c>
      <c r="J117" s="51">
        <v>4</v>
      </c>
      <c r="K117" s="52">
        <f t="shared" si="13"/>
        <v>1.0000000000000047</v>
      </c>
      <c r="L117" s="52">
        <f t="shared" si="14"/>
        <v>1.0000000000000047</v>
      </c>
      <c r="M117" s="52">
        <f t="shared" si="15"/>
        <v>1</v>
      </c>
      <c r="N117" s="52">
        <f t="shared" si="16"/>
        <v>1</v>
      </c>
    </row>
    <row r="118" spans="1:14" s="28" customFormat="1" x14ac:dyDescent="0.2">
      <c r="A118" s="54" t="s">
        <v>124</v>
      </c>
      <c r="B118" s="48" t="s">
        <v>45</v>
      </c>
      <c r="C118" s="49" t="s">
        <v>123</v>
      </c>
      <c r="D118" s="49" t="s">
        <v>42</v>
      </c>
      <c r="E118" s="50">
        <v>46971.74000000002</v>
      </c>
      <c r="F118" s="50">
        <v>46971.74000000002</v>
      </c>
      <c r="G118" s="50">
        <v>39760.75</v>
      </c>
      <c r="H118" s="51">
        <v>1</v>
      </c>
      <c r="I118" s="51">
        <v>1</v>
      </c>
      <c r="J118" s="51">
        <v>1</v>
      </c>
      <c r="K118" s="52">
        <f t="shared" si="13"/>
        <v>0.84648237429569317</v>
      </c>
      <c r="L118" s="52">
        <f t="shared" si="14"/>
        <v>0.84648237429569317</v>
      </c>
      <c r="M118" s="52">
        <f t="shared" si="15"/>
        <v>1</v>
      </c>
      <c r="N118" s="52">
        <f t="shared" si="16"/>
        <v>1</v>
      </c>
    </row>
    <row r="119" spans="1:14" s="28" customFormat="1" ht="22.5" x14ac:dyDescent="0.2">
      <c r="A119" s="54" t="s">
        <v>125</v>
      </c>
      <c r="B119" s="48" t="s">
        <v>45</v>
      </c>
      <c r="C119" s="49" t="s">
        <v>126</v>
      </c>
      <c r="D119" s="49" t="s">
        <v>42</v>
      </c>
      <c r="E119" s="50">
        <v>77144.330000000016</v>
      </c>
      <c r="F119" s="50">
        <v>77144.330000000016</v>
      </c>
      <c r="G119" s="50">
        <v>50409.24</v>
      </c>
      <c r="H119" s="51">
        <v>320</v>
      </c>
      <c r="I119" s="51">
        <v>320</v>
      </c>
      <c r="J119" s="51">
        <v>320</v>
      </c>
      <c r="K119" s="52">
        <f t="shared" si="13"/>
        <v>0.65344063523527895</v>
      </c>
      <c r="L119" s="52">
        <f t="shared" si="14"/>
        <v>0.65344063523527895</v>
      </c>
      <c r="M119" s="52">
        <f t="shared" si="15"/>
        <v>1</v>
      </c>
      <c r="N119" s="52">
        <f t="shared" si="16"/>
        <v>1</v>
      </c>
    </row>
    <row r="120" spans="1:14" s="28" customFormat="1" ht="22.5" x14ac:dyDescent="0.2">
      <c r="A120" s="54" t="s">
        <v>127</v>
      </c>
      <c r="B120" s="48" t="s">
        <v>45</v>
      </c>
      <c r="C120" s="49" t="s">
        <v>128</v>
      </c>
      <c r="D120" s="49" t="s">
        <v>42</v>
      </c>
      <c r="E120" s="50">
        <v>13772.510000000038</v>
      </c>
      <c r="F120" s="50">
        <v>13772.510000000038</v>
      </c>
      <c r="G120" s="50">
        <v>13527.87</v>
      </c>
      <c r="H120" s="51">
        <v>120.6</v>
      </c>
      <c r="I120" s="51">
        <v>120.6</v>
      </c>
      <c r="J120" s="51">
        <v>120.6</v>
      </c>
      <c r="K120" s="52">
        <f t="shared" si="13"/>
        <v>0.98223707951564121</v>
      </c>
      <c r="L120" s="52">
        <f t="shared" si="14"/>
        <v>0.98223707951564121</v>
      </c>
      <c r="M120" s="52">
        <f t="shared" si="15"/>
        <v>1</v>
      </c>
      <c r="N120" s="52">
        <f t="shared" si="16"/>
        <v>1</v>
      </c>
    </row>
    <row r="121" spans="1:14" s="28" customFormat="1" ht="22.5" x14ac:dyDescent="0.2">
      <c r="A121" s="54" t="s">
        <v>129</v>
      </c>
      <c r="B121" s="48" t="s">
        <v>45</v>
      </c>
      <c r="C121" s="49" t="s">
        <v>130</v>
      </c>
      <c r="D121" s="49" t="s">
        <v>42</v>
      </c>
      <c r="E121" s="50">
        <v>25857.410000000003</v>
      </c>
      <c r="F121" s="50">
        <v>25857.410000000003</v>
      </c>
      <c r="G121" s="50">
        <v>25405.3</v>
      </c>
      <c r="H121" s="51">
        <v>97.6</v>
      </c>
      <c r="I121" s="51">
        <v>97.6</v>
      </c>
      <c r="J121" s="51">
        <v>97.6</v>
      </c>
      <c r="K121" s="52">
        <f t="shared" si="13"/>
        <v>0.98251526351633811</v>
      </c>
      <c r="L121" s="52">
        <f t="shared" si="14"/>
        <v>0.98251526351633811</v>
      </c>
      <c r="M121" s="52">
        <f t="shared" si="15"/>
        <v>1</v>
      </c>
      <c r="N121" s="52">
        <f t="shared" si="16"/>
        <v>1</v>
      </c>
    </row>
    <row r="122" spans="1:14" s="28" customFormat="1" ht="22.5" x14ac:dyDescent="0.2">
      <c r="A122" s="29" t="s">
        <v>566</v>
      </c>
      <c r="B122" s="29" t="s">
        <v>45</v>
      </c>
      <c r="C122" s="33" t="s">
        <v>131</v>
      </c>
      <c r="D122" s="49" t="s">
        <v>42</v>
      </c>
      <c r="E122" s="50">
        <v>2466226.9300000002</v>
      </c>
      <c r="F122" s="50">
        <v>2466226.9300000002</v>
      </c>
      <c r="G122" s="34">
        <v>2350314.2799999998</v>
      </c>
      <c r="H122" s="51">
        <v>1</v>
      </c>
      <c r="I122" s="51">
        <v>1</v>
      </c>
      <c r="J122" s="35">
        <v>1</v>
      </c>
      <c r="K122" s="52">
        <f t="shared" si="13"/>
        <v>0.95300000637005433</v>
      </c>
      <c r="L122" s="52">
        <f t="shared" si="14"/>
        <v>0.95300000637005433</v>
      </c>
      <c r="M122" s="52">
        <f t="shared" si="15"/>
        <v>1</v>
      </c>
      <c r="N122" s="52">
        <f t="shared" si="16"/>
        <v>1</v>
      </c>
    </row>
    <row r="123" spans="1:14" s="28" customFormat="1" ht="33.75" x14ac:dyDescent="0.2">
      <c r="A123" s="29" t="s">
        <v>132</v>
      </c>
      <c r="B123" s="47" t="s">
        <v>133</v>
      </c>
      <c r="C123" s="33" t="s">
        <v>134</v>
      </c>
      <c r="D123" s="49" t="s">
        <v>42</v>
      </c>
      <c r="E123" s="50">
        <v>1164774.8999999999</v>
      </c>
      <c r="F123" s="50">
        <v>1164774.8999999999</v>
      </c>
      <c r="G123" s="34">
        <v>799903.31</v>
      </c>
      <c r="H123" s="51">
        <v>1</v>
      </c>
      <c r="I123" s="51">
        <v>1</v>
      </c>
      <c r="J123" s="35">
        <v>1</v>
      </c>
      <c r="K123" s="52">
        <f t="shared" si="13"/>
        <v>0.68674497535961676</v>
      </c>
      <c r="L123" s="52">
        <f t="shared" si="14"/>
        <v>0.68674497535961676</v>
      </c>
      <c r="M123" s="52">
        <f t="shared" si="15"/>
        <v>1</v>
      </c>
      <c r="N123" s="52">
        <f t="shared" si="16"/>
        <v>1</v>
      </c>
    </row>
    <row r="124" spans="1:14" s="28" customFormat="1" ht="22.5" x14ac:dyDescent="0.2">
      <c r="A124" s="29" t="s">
        <v>135</v>
      </c>
      <c r="B124" s="29" t="s">
        <v>87</v>
      </c>
      <c r="C124" s="33" t="s">
        <v>136</v>
      </c>
      <c r="D124" s="49" t="s">
        <v>42</v>
      </c>
      <c r="E124" s="50">
        <v>829824.77</v>
      </c>
      <c r="F124" s="50">
        <v>829824.77</v>
      </c>
      <c r="G124" s="34">
        <v>553525.79</v>
      </c>
      <c r="H124" s="51">
        <v>402</v>
      </c>
      <c r="I124" s="51">
        <v>402</v>
      </c>
      <c r="J124" s="35">
        <v>402</v>
      </c>
      <c r="K124" s="52">
        <f t="shared" si="13"/>
        <v>0.66703936784147821</v>
      </c>
      <c r="L124" s="52">
        <f t="shared" si="14"/>
        <v>0.66703936784147821</v>
      </c>
      <c r="M124" s="52">
        <f t="shared" si="15"/>
        <v>1</v>
      </c>
      <c r="N124" s="52">
        <f t="shared" si="16"/>
        <v>1</v>
      </c>
    </row>
    <row r="125" spans="1:14" s="28" customFormat="1" ht="22.5" x14ac:dyDescent="0.2">
      <c r="A125" s="29" t="s">
        <v>137</v>
      </c>
      <c r="B125" s="29" t="s">
        <v>87</v>
      </c>
      <c r="C125" s="33" t="s">
        <v>138</v>
      </c>
      <c r="D125" s="49" t="s">
        <v>42</v>
      </c>
      <c r="E125" s="50">
        <v>682693.55</v>
      </c>
      <c r="F125" s="50">
        <v>682693.55</v>
      </c>
      <c r="G125" s="34">
        <v>523789.08</v>
      </c>
      <c r="H125" s="51">
        <v>314.14999999999998</v>
      </c>
      <c r="I125" s="51">
        <v>314.14999999999998</v>
      </c>
      <c r="J125" s="35">
        <v>314.14999999999998</v>
      </c>
      <c r="K125" s="52">
        <f t="shared" si="13"/>
        <v>0.76723894637645251</v>
      </c>
      <c r="L125" s="52">
        <f t="shared" si="14"/>
        <v>0.76723894637645251</v>
      </c>
      <c r="M125" s="52">
        <f t="shared" si="15"/>
        <v>1</v>
      </c>
      <c r="N125" s="52">
        <f t="shared" si="16"/>
        <v>1</v>
      </c>
    </row>
    <row r="126" spans="1:14" s="28" customFormat="1" ht="22.5" x14ac:dyDescent="0.2">
      <c r="A126" s="47" t="s">
        <v>560</v>
      </c>
      <c r="B126" s="48" t="s">
        <v>102</v>
      </c>
      <c r="C126" s="49" t="s">
        <v>200</v>
      </c>
      <c r="D126" s="49" t="s">
        <v>42</v>
      </c>
      <c r="E126" s="50">
        <v>88387.469999999972</v>
      </c>
      <c r="F126" s="50">
        <v>88387.469999999972</v>
      </c>
      <c r="G126" s="50">
        <v>61244.58</v>
      </c>
      <c r="H126" s="51">
        <v>1</v>
      </c>
      <c r="I126" s="51">
        <v>1</v>
      </c>
      <c r="J126" s="51">
        <v>1</v>
      </c>
      <c r="K126" s="52">
        <f t="shared" si="13"/>
        <v>0.69291020548500848</v>
      </c>
      <c r="L126" s="52">
        <f t="shared" si="14"/>
        <v>0.69291020548500848</v>
      </c>
      <c r="M126" s="52">
        <f t="shared" si="15"/>
        <v>1</v>
      </c>
      <c r="N126" s="52">
        <f t="shared" si="16"/>
        <v>1</v>
      </c>
    </row>
    <row r="127" spans="1:14" s="28" customFormat="1" x14ac:dyDescent="0.2">
      <c r="A127" s="47" t="s">
        <v>203</v>
      </c>
      <c r="B127" s="47" t="s">
        <v>591</v>
      </c>
      <c r="C127" s="49" t="s">
        <v>204</v>
      </c>
      <c r="D127" s="49" t="s">
        <v>42</v>
      </c>
      <c r="E127" s="50">
        <v>670912.79</v>
      </c>
      <c r="F127" s="50">
        <v>670912.79</v>
      </c>
      <c r="G127" s="50">
        <v>670912.79</v>
      </c>
      <c r="H127" s="51">
        <v>1</v>
      </c>
      <c r="I127" s="51">
        <v>1</v>
      </c>
      <c r="J127" s="51">
        <v>1</v>
      </c>
      <c r="K127" s="52">
        <f t="shared" si="13"/>
        <v>1</v>
      </c>
      <c r="L127" s="52">
        <f t="shared" si="14"/>
        <v>1</v>
      </c>
      <c r="M127" s="52">
        <f t="shared" si="15"/>
        <v>1</v>
      </c>
      <c r="N127" s="52">
        <f t="shared" si="16"/>
        <v>1</v>
      </c>
    </row>
    <row r="128" spans="1:14" s="28" customFormat="1" ht="22.5" x14ac:dyDescent="0.2">
      <c r="A128" s="47" t="s">
        <v>196</v>
      </c>
      <c r="B128" s="48" t="s">
        <v>102</v>
      </c>
      <c r="C128" s="49" t="s">
        <v>197</v>
      </c>
      <c r="D128" s="49" t="s">
        <v>42</v>
      </c>
      <c r="E128" s="50">
        <v>64355.639999999956</v>
      </c>
      <c r="F128" s="50">
        <v>64355.639999999956</v>
      </c>
      <c r="G128" s="50">
        <v>64355.64</v>
      </c>
      <c r="H128" s="55">
        <v>234.38</v>
      </c>
      <c r="I128" s="55">
        <v>234.38</v>
      </c>
      <c r="J128" s="55">
        <v>234.38</v>
      </c>
      <c r="K128" s="52">
        <f t="shared" si="13"/>
        <v>1.0000000000000007</v>
      </c>
      <c r="L128" s="52">
        <f t="shared" si="14"/>
        <v>1.0000000000000007</v>
      </c>
      <c r="M128" s="52">
        <f t="shared" si="15"/>
        <v>1</v>
      </c>
      <c r="N128" s="52">
        <f t="shared" si="16"/>
        <v>1</v>
      </c>
    </row>
    <row r="129" spans="1:14" s="28" customFormat="1" x14ac:dyDescent="0.2">
      <c r="A129" s="47" t="s">
        <v>198</v>
      </c>
      <c r="B129" s="48" t="s">
        <v>102</v>
      </c>
      <c r="C129" s="49" t="s">
        <v>199</v>
      </c>
      <c r="D129" s="49" t="s">
        <v>42</v>
      </c>
      <c r="E129" s="50">
        <v>74259.72</v>
      </c>
      <c r="F129" s="50">
        <v>74259.72</v>
      </c>
      <c r="G129" s="50">
        <v>37539.86</v>
      </c>
      <c r="H129" s="55">
        <v>187.5</v>
      </c>
      <c r="I129" s="55">
        <v>187.5</v>
      </c>
      <c r="J129" s="55">
        <v>187.5</v>
      </c>
      <c r="K129" s="52">
        <f t="shared" si="13"/>
        <v>0.50552116275148895</v>
      </c>
      <c r="L129" s="52">
        <f t="shared" si="14"/>
        <v>0.50552116275148895</v>
      </c>
      <c r="M129" s="52">
        <f t="shared" si="15"/>
        <v>1</v>
      </c>
      <c r="N129" s="52">
        <f t="shared" si="16"/>
        <v>1</v>
      </c>
    </row>
    <row r="130" spans="1:14" s="28" customFormat="1" ht="22.5" x14ac:dyDescent="0.2">
      <c r="A130" s="47" t="s">
        <v>201</v>
      </c>
      <c r="B130" s="48" t="s">
        <v>102</v>
      </c>
      <c r="C130" s="49" t="s">
        <v>202</v>
      </c>
      <c r="D130" s="49" t="s">
        <v>42</v>
      </c>
      <c r="E130" s="50">
        <v>182931.39999999997</v>
      </c>
      <c r="F130" s="50">
        <v>182931.39999999997</v>
      </c>
      <c r="G130" s="50">
        <v>177540.37</v>
      </c>
      <c r="H130" s="51">
        <v>1</v>
      </c>
      <c r="I130" s="51">
        <v>1</v>
      </c>
      <c r="J130" s="51">
        <v>1</v>
      </c>
      <c r="K130" s="52">
        <f t="shared" si="13"/>
        <v>0.97052977236275473</v>
      </c>
      <c r="L130" s="52">
        <f t="shared" si="14"/>
        <v>0.97052977236275473</v>
      </c>
      <c r="M130" s="52">
        <f t="shared" si="15"/>
        <v>1</v>
      </c>
      <c r="N130" s="52">
        <f t="shared" si="16"/>
        <v>1</v>
      </c>
    </row>
    <row r="131" spans="1:14" s="28" customFormat="1" ht="22.5" x14ac:dyDescent="0.2">
      <c r="A131" s="47" t="s">
        <v>205</v>
      </c>
      <c r="B131" s="47" t="s">
        <v>87</v>
      </c>
      <c r="C131" s="49" t="s">
        <v>206</v>
      </c>
      <c r="D131" s="49" t="s">
        <v>42</v>
      </c>
      <c r="E131" s="50">
        <v>40801.540000000037</v>
      </c>
      <c r="F131" s="50">
        <v>40801.540000000037</v>
      </c>
      <c r="G131" s="56">
        <v>40801.54</v>
      </c>
      <c r="H131" s="51">
        <v>227.56</v>
      </c>
      <c r="I131" s="51">
        <v>227.56</v>
      </c>
      <c r="J131" s="51">
        <v>227.56</v>
      </c>
      <c r="K131" s="52">
        <f t="shared" si="13"/>
        <v>0.99999999999999911</v>
      </c>
      <c r="L131" s="52">
        <f t="shared" si="14"/>
        <v>0.99999999999999911</v>
      </c>
      <c r="M131" s="52">
        <f t="shared" si="15"/>
        <v>1</v>
      </c>
      <c r="N131" s="52">
        <f t="shared" si="16"/>
        <v>1</v>
      </c>
    </row>
    <row r="132" spans="1:14" s="28" customFormat="1" ht="22.5" x14ac:dyDescent="0.2">
      <c r="A132" s="47" t="s">
        <v>207</v>
      </c>
      <c r="B132" s="47" t="s">
        <v>591</v>
      </c>
      <c r="C132" s="49" t="s">
        <v>208</v>
      </c>
      <c r="D132" s="49" t="s">
        <v>42</v>
      </c>
      <c r="E132" s="50">
        <v>187500</v>
      </c>
      <c r="F132" s="50">
        <v>187500</v>
      </c>
      <c r="G132" s="50">
        <v>187050</v>
      </c>
      <c r="H132" s="51">
        <v>1</v>
      </c>
      <c r="I132" s="51">
        <v>1</v>
      </c>
      <c r="J132" s="51">
        <v>1</v>
      </c>
      <c r="K132" s="52">
        <f t="shared" si="13"/>
        <v>0.99760000000000004</v>
      </c>
      <c r="L132" s="52">
        <f t="shared" si="14"/>
        <v>0.99760000000000004</v>
      </c>
      <c r="M132" s="52">
        <f t="shared" si="15"/>
        <v>1</v>
      </c>
      <c r="N132" s="52">
        <f t="shared" si="16"/>
        <v>1</v>
      </c>
    </row>
    <row r="133" spans="1:14" s="28" customFormat="1" ht="22.5" x14ac:dyDescent="0.2">
      <c r="A133" s="47" t="s">
        <v>209</v>
      </c>
      <c r="B133" s="47" t="s">
        <v>87</v>
      </c>
      <c r="C133" s="49" t="s">
        <v>210</v>
      </c>
      <c r="D133" s="49" t="s">
        <v>42</v>
      </c>
      <c r="E133" s="50">
        <v>451500</v>
      </c>
      <c r="F133" s="50">
        <v>451500</v>
      </c>
      <c r="G133" s="50">
        <v>0</v>
      </c>
      <c r="H133" s="51">
        <v>205.23</v>
      </c>
      <c r="I133" s="51">
        <v>205.23</v>
      </c>
      <c r="J133" s="51">
        <v>205.23</v>
      </c>
      <c r="K133" s="52">
        <f t="shared" si="13"/>
        <v>0</v>
      </c>
      <c r="L133" s="52">
        <f t="shared" si="14"/>
        <v>0</v>
      </c>
      <c r="M133" s="52">
        <f t="shared" si="15"/>
        <v>1</v>
      </c>
      <c r="N133" s="52">
        <f t="shared" si="16"/>
        <v>1</v>
      </c>
    </row>
    <row r="134" spans="1:14" s="28" customFormat="1" ht="45" x14ac:dyDescent="0.2">
      <c r="A134" s="47" t="s">
        <v>212</v>
      </c>
      <c r="B134" s="47" t="s">
        <v>591</v>
      </c>
      <c r="C134" s="49" t="s">
        <v>213</v>
      </c>
      <c r="D134" s="49" t="s">
        <v>42</v>
      </c>
      <c r="E134" s="50">
        <v>2140476</v>
      </c>
      <c r="F134" s="50">
        <v>2140476</v>
      </c>
      <c r="G134" s="50">
        <v>0</v>
      </c>
      <c r="H134" s="51">
        <v>192.5</v>
      </c>
      <c r="I134" s="51">
        <v>192.5</v>
      </c>
      <c r="J134" s="51">
        <v>192.5</v>
      </c>
      <c r="K134" s="52">
        <f t="shared" si="13"/>
        <v>0</v>
      </c>
      <c r="L134" s="52">
        <f t="shared" si="14"/>
        <v>0</v>
      </c>
      <c r="M134" s="52">
        <f t="shared" si="15"/>
        <v>1</v>
      </c>
      <c r="N134" s="52">
        <f t="shared" si="16"/>
        <v>1</v>
      </c>
    </row>
    <row r="135" spans="1:14" s="28" customFormat="1" ht="22.5" x14ac:dyDescent="0.2">
      <c r="A135" s="47" t="s">
        <v>214</v>
      </c>
      <c r="B135" s="47" t="s">
        <v>45</v>
      </c>
      <c r="C135" s="49" t="s">
        <v>215</v>
      </c>
      <c r="D135" s="49" t="s">
        <v>42</v>
      </c>
      <c r="E135" s="50">
        <v>68689.47</v>
      </c>
      <c r="F135" s="50">
        <v>68689.47</v>
      </c>
      <c r="G135" s="50">
        <v>64030.68</v>
      </c>
      <c r="H135" s="51">
        <v>130</v>
      </c>
      <c r="I135" s="51">
        <v>130</v>
      </c>
      <c r="J135" s="51">
        <v>130</v>
      </c>
      <c r="K135" s="52">
        <f t="shared" si="13"/>
        <v>0.9321760671613859</v>
      </c>
      <c r="L135" s="52">
        <f t="shared" si="14"/>
        <v>0.9321760671613859</v>
      </c>
      <c r="M135" s="52">
        <f t="shared" si="15"/>
        <v>1</v>
      </c>
      <c r="N135" s="52">
        <f t="shared" si="16"/>
        <v>1</v>
      </c>
    </row>
    <row r="136" spans="1:14" s="28" customFormat="1" ht="22.5" x14ac:dyDescent="0.2">
      <c r="A136" s="47" t="s">
        <v>216</v>
      </c>
      <c r="B136" s="47" t="s">
        <v>45</v>
      </c>
      <c r="C136" s="49" t="s">
        <v>217</v>
      </c>
      <c r="D136" s="49" t="s">
        <v>42</v>
      </c>
      <c r="E136" s="50">
        <v>85668.71</v>
      </c>
      <c r="F136" s="50">
        <v>85668.71</v>
      </c>
      <c r="G136" s="50">
        <v>14055.73</v>
      </c>
      <c r="H136" s="51">
        <v>130</v>
      </c>
      <c r="I136" s="51">
        <v>130</v>
      </c>
      <c r="J136" s="51">
        <v>130</v>
      </c>
      <c r="K136" s="52">
        <f t="shared" si="13"/>
        <v>0.16407075582204983</v>
      </c>
      <c r="L136" s="52">
        <f t="shared" si="14"/>
        <v>0.16407075582204983</v>
      </c>
      <c r="M136" s="52">
        <f t="shared" si="15"/>
        <v>1</v>
      </c>
      <c r="N136" s="52">
        <f t="shared" si="16"/>
        <v>1</v>
      </c>
    </row>
    <row r="137" spans="1:14" s="28" customFormat="1" ht="22.5" x14ac:dyDescent="0.2">
      <c r="A137" s="47" t="s">
        <v>218</v>
      </c>
      <c r="B137" s="47" t="s">
        <v>45</v>
      </c>
      <c r="C137" s="49" t="s">
        <v>155</v>
      </c>
      <c r="D137" s="49" t="s">
        <v>42</v>
      </c>
      <c r="E137" s="50">
        <v>272708.34000000003</v>
      </c>
      <c r="F137" s="50">
        <v>272708.34000000003</v>
      </c>
      <c r="G137" s="50">
        <v>269308.27</v>
      </c>
      <c r="H137" s="51">
        <v>230</v>
      </c>
      <c r="I137" s="51">
        <v>230</v>
      </c>
      <c r="J137" s="51">
        <v>230</v>
      </c>
      <c r="K137" s="52">
        <f t="shared" si="13"/>
        <v>0.9875322111527649</v>
      </c>
      <c r="L137" s="52">
        <f t="shared" si="14"/>
        <v>0.9875322111527649</v>
      </c>
      <c r="M137" s="52">
        <f t="shared" si="15"/>
        <v>1</v>
      </c>
      <c r="N137" s="52">
        <f t="shared" si="16"/>
        <v>1</v>
      </c>
    </row>
    <row r="138" spans="1:14" s="28" customFormat="1" x14ac:dyDescent="0.2">
      <c r="A138" s="47" t="s">
        <v>219</v>
      </c>
      <c r="B138" s="47" t="s">
        <v>45</v>
      </c>
      <c r="C138" s="49" t="s">
        <v>220</v>
      </c>
      <c r="D138" s="49" t="s">
        <v>42</v>
      </c>
      <c r="E138" s="50">
        <v>320034.65999999997</v>
      </c>
      <c r="F138" s="50">
        <v>320034.65999999997</v>
      </c>
      <c r="G138" s="50">
        <v>320034.65999999997</v>
      </c>
      <c r="H138" s="51">
        <v>1</v>
      </c>
      <c r="I138" s="51">
        <v>1</v>
      </c>
      <c r="J138" s="51">
        <v>1</v>
      </c>
      <c r="K138" s="52">
        <f t="shared" si="13"/>
        <v>1</v>
      </c>
      <c r="L138" s="52">
        <f t="shared" si="14"/>
        <v>1</v>
      </c>
      <c r="M138" s="52">
        <f t="shared" si="15"/>
        <v>1</v>
      </c>
      <c r="N138" s="52">
        <f t="shared" si="16"/>
        <v>1</v>
      </c>
    </row>
    <row r="139" spans="1:14" s="28" customFormat="1" ht="22.5" x14ac:dyDescent="0.2">
      <c r="A139" s="47" t="s">
        <v>221</v>
      </c>
      <c r="B139" s="47" t="s">
        <v>87</v>
      </c>
      <c r="C139" s="49" t="s">
        <v>222</v>
      </c>
      <c r="D139" s="49" t="s">
        <v>42</v>
      </c>
      <c r="E139" s="50">
        <v>432707.96</v>
      </c>
      <c r="F139" s="50">
        <v>432707.96</v>
      </c>
      <c r="G139" s="50">
        <v>432707.72</v>
      </c>
      <c r="H139" s="51">
        <v>197.71</v>
      </c>
      <c r="I139" s="51">
        <v>197.71</v>
      </c>
      <c r="J139" s="51">
        <v>197.71</v>
      </c>
      <c r="K139" s="52">
        <f t="shared" si="13"/>
        <v>0.99999944535339713</v>
      </c>
      <c r="L139" s="52">
        <f t="shared" si="14"/>
        <v>0.99999944535339713</v>
      </c>
      <c r="M139" s="52">
        <f t="shared" si="15"/>
        <v>1</v>
      </c>
      <c r="N139" s="52">
        <f t="shared" si="16"/>
        <v>1</v>
      </c>
    </row>
    <row r="140" spans="1:14" s="28" customFormat="1" ht="22.5" x14ac:dyDescent="0.2">
      <c r="A140" s="47" t="s">
        <v>223</v>
      </c>
      <c r="B140" s="47" t="s">
        <v>45</v>
      </c>
      <c r="C140" s="49" t="s">
        <v>224</v>
      </c>
      <c r="D140" s="49" t="s">
        <v>42</v>
      </c>
      <c r="E140" s="50">
        <v>524046.36</v>
      </c>
      <c r="F140" s="50">
        <v>524046.36</v>
      </c>
      <c r="G140" s="50">
        <v>524046.34</v>
      </c>
      <c r="H140" s="51">
        <v>95.45</v>
      </c>
      <c r="I140" s="51">
        <v>95.45</v>
      </c>
      <c r="J140" s="51">
        <v>95.45</v>
      </c>
      <c r="K140" s="52">
        <f t="shared" si="13"/>
        <v>0.99999996183543771</v>
      </c>
      <c r="L140" s="52">
        <f t="shared" si="14"/>
        <v>0.99999996183543771</v>
      </c>
      <c r="M140" s="52">
        <f t="shared" si="15"/>
        <v>1</v>
      </c>
      <c r="N140" s="52">
        <f t="shared" si="16"/>
        <v>1</v>
      </c>
    </row>
    <row r="141" spans="1:14" s="28" customFormat="1" x14ac:dyDescent="0.2">
      <c r="A141" s="47" t="s">
        <v>225</v>
      </c>
      <c r="B141" s="47" t="s">
        <v>133</v>
      </c>
      <c r="C141" s="49" t="s">
        <v>226</v>
      </c>
      <c r="D141" s="49" t="s">
        <v>42</v>
      </c>
      <c r="E141" s="50">
        <v>596116.99</v>
      </c>
      <c r="F141" s="50">
        <v>596116.99</v>
      </c>
      <c r="G141" s="50">
        <v>774839.47</v>
      </c>
      <c r="H141" s="51">
        <v>16</v>
      </c>
      <c r="I141" s="51">
        <v>16</v>
      </c>
      <c r="J141" s="51">
        <v>16</v>
      </c>
      <c r="K141" s="52">
        <f t="shared" si="13"/>
        <v>1.2998110823850197</v>
      </c>
      <c r="L141" s="52">
        <f t="shared" si="14"/>
        <v>1.2998110823850197</v>
      </c>
      <c r="M141" s="52">
        <f t="shared" si="15"/>
        <v>1</v>
      </c>
      <c r="N141" s="52">
        <f t="shared" si="16"/>
        <v>1</v>
      </c>
    </row>
    <row r="142" spans="1:14" s="28" customFormat="1" ht="22.5" x14ac:dyDescent="0.2">
      <c r="A142" s="47" t="s">
        <v>227</v>
      </c>
      <c r="B142" s="48" t="s">
        <v>102</v>
      </c>
      <c r="C142" s="49" t="s">
        <v>228</v>
      </c>
      <c r="D142" s="49" t="s">
        <v>42</v>
      </c>
      <c r="E142" s="50">
        <v>240000</v>
      </c>
      <c r="F142" s="50">
        <v>240000</v>
      </c>
      <c r="G142" s="50">
        <v>239999.99</v>
      </c>
      <c r="H142" s="51">
        <v>150</v>
      </c>
      <c r="I142" s="51">
        <v>150</v>
      </c>
      <c r="J142" s="51">
        <v>150</v>
      </c>
      <c r="K142" s="52">
        <f t="shared" si="13"/>
        <v>0.99999995833333333</v>
      </c>
      <c r="L142" s="52">
        <f t="shared" si="14"/>
        <v>0.99999995833333333</v>
      </c>
      <c r="M142" s="52">
        <f t="shared" si="15"/>
        <v>1</v>
      </c>
      <c r="N142" s="52">
        <f t="shared" si="16"/>
        <v>1</v>
      </c>
    </row>
    <row r="143" spans="1:14" s="28" customFormat="1" ht="22.5" x14ac:dyDescent="0.2">
      <c r="A143" s="47" t="s">
        <v>229</v>
      </c>
      <c r="B143" s="47" t="s">
        <v>45</v>
      </c>
      <c r="C143" s="49" t="s">
        <v>146</v>
      </c>
      <c r="D143" s="49" t="s">
        <v>42</v>
      </c>
      <c r="E143" s="50">
        <v>104135.96</v>
      </c>
      <c r="F143" s="50">
        <v>104135.96</v>
      </c>
      <c r="G143" s="50">
        <v>104135.96</v>
      </c>
      <c r="H143" s="51">
        <v>120</v>
      </c>
      <c r="I143" s="51">
        <v>120</v>
      </c>
      <c r="J143" s="51">
        <v>120</v>
      </c>
      <c r="K143" s="52">
        <f t="shared" si="13"/>
        <v>1</v>
      </c>
      <c r="L143" s="52">
        <f t="shared" si="14"/>
        <v>1</v>
      </c>
      <c r="M143" s="52">
        <f t="shared" si="15"/>
        <v>1</v>
      </c>
      <c r="N143" s="52">
        <f t="shared" si="16"/>
        <v>1</v>
      </c>
    </row>
    <row r="144" spans="1:14" s="28" customFormat="1" ht="22.5" x14ac:dyDescent="0.2">
      <c r="A144" s="47" t="s">
        <v>230</v>
      </c>
      <c r="B144" s="48" t="s">
        <v>102</v>
      </c>
      <c r="C144" s="49" t="s">
        <v>231</v>
      </c>
      <c r="D144" s="49" t="s">
        <v>42</v>
      </c>
      <c r="E144" s="50">
        <v>358583.38</v>
      </c>
      <c r="F144" s="50">
        <v>358583.38</v>
      </c>
      <c r="G144" s="50">
        <v>358583.38</v>
      </c>
      <c r="H144" s="51">
        <v>224.89</v>
      </c>
      <c r="I144" s="51">
        <v>224.89</v>
      </c>
      <c r="J144" s="51">
        <v>224.89</v>
      </c>
      <c r="K144" s="52">
        <f t="shared" si="13"/>
        <v>1</v>
      </c>
      <c r="L144" s="52">
        <f t="shared" si="14"/>
        <v>1</v>
      </c>
      <c r="M144" s="52">
        <f t="shared" si="15"/>
        <v>1</v>
      </c>
      <c r="N144" s="52">
        <f t="shared" si="16"/>
        <v>1</v>
      </c>
    </row>
    <row r="145" spans="1:14" s="28" customFormat="1" ht="22.5" x14ac:dyDescent="0.2">
      <c r="A145" s="47" t="s">
        <v>232</v>
      </c>
      <c r="B145" s="47" t="s">
        <v>45</v>
      </c>
      <c r="C145" s="49" t="s">
        <v>233</v>
      </c>
      <c r="D145" s="49" t="s">
        <v>42</v>
      </c>
      <c r="E145" s="50">
        <v>31487.77</v>
      </c>
      <c r="F145" s="50">
        <v>31487.77</v>
      </c>
      <c r="G145" s="50">
        <v>31487.77</v>
      </c>
      <c r="H145" s="51">
        <v>1</v>
      </c>
      <c r="I145" s="51">
        <v>1</v>
      </c>
      <c r="J145" s="51">
        <v>1</v>
      </c>
      <c r="K145" s="52">
        <f t="shared" si="13"/>
        <v>1</v>
      </c>
      <c r="L145" s="52">
        <f t="shared" si="14"/>
        <v>1</v>
      </c>
      <c r="M145" s="52">
        <f t="shared" si="15"/>
        <v>1</v>
      </c>
      <c r="N145" s="52">
        <f t="shared" si="16"/>
        <v>1</v>
      </c>
    </row>
    <row r="146" spans="1:14" s="28" customFormat="1" ht="22.5" x14ac:dyDescent="0.2">
      <c r="A146" s="47" t="s">
        <v>234</v>
      </c>
      <c r="B146" s="47" t="s">
        <v>45</v>
      </c>
      <c r="C146" s="49" t="s">
        <v>235</v>
      </c>
      <c r="D146" s="49" t="s">
        <v>42</v>
      </c>
      <c r="E146" s="50">
        <v>49181.56</v>
      </c>
      <c r="F146" s="50">
        <v>49181.56</v>
      </c>
      <c r="G146" s="50">
        <v>49181.56</v>
      </c>
      <c r="H146" s="51">
        <v>1</v>
      </c>
      <c r="I146" s="51">
        <v>1</v>
      </c>
      <c r="J146" s="51">
        <v>1</v>
      </c>
      <c r="K146" s="52">
        <f t="shared" si="13"/>
        <v>1</v>
      </c>
      <c r="L146" s="52">
        <f t="shared" si="14"/>
        <v>1</v>
      </c>
      <c r="M146" s="52">
        <f t="shared" si="15"/>
        <v>1</v>
      </c>
      <c r="N146" s="52">
        <f t="shared" si="16"/>
        <v>1</v>
      </c>
    </row>
    <row r="147" spans="1:14" s="28" customFormat="1" ht="22.5" x14ac:dyDescent="0.2">
      <c r="A147" s="47" t="s">
        <v>564</v>
      </c>
      <c r="B147" s="47" t="s">
        <v>45</v>
      </c>
      <c r="C147" s="49" t="s">
        <v>338</v>
      </c>
      <c r="D147" s="49" t="s">
        <v>42</v>
      </c>
      <c r="E147" s="50">
        <v>226587.83</v>
      </c>
      <c r="F147" s="50">
        <v>226587.83</v>
      </c>
      <c r="G147" s="50">
        <v>144562.16</v>
      </c>
      <c r="H147" s="51">
        <v>1</v>
      </c>
      <c r="I147" s="51">
        <v>1</v>
      </c>
      <c r="J147" s="51">
        <v>1</v>
      </c>
      <c r="K147" s="52"/>
      <c r="L147" s="52"/>
      <c r="M147" s="52">
        <f t="shared" si="15"/>
        <v>1</v>
      </c>
      <c r="N147" s="52">
        <f t="shared" si="16"/>
        <v>1</v>
      </c>
    </row>
    <row r="148" spans="1:14" s="28" customFormat="1" x14ac:dyDescent="0.2">
      <c r="A148" s="47" t="s">
        <v>236</v>
      </c>
      <c r="B148" s="48" t="s">
        <v>102</v>
      </c>
      <c r="C148" s="49" t="s">
        <v>237</v>
      </c>
      <c r="D148" s="49" t="s">
        <v>42</v>
      </c>
      <c r="E148" s="50">
        <v>352954.36</v>
      </c>
      <c r="F148" s="50">
        <v>352954.36</v>
      </c>
      <c r="G148" s="50">
        <v>352954.36</v>
      </c>
      <c r="H148" s="51">
        <v>1</v>
      </c>
      <c r="I148" s="51">
        <v>1</v>
      </c>
      <c r="J148" s="51">
        <v>1</v>
      </c>
      <c r="K148" s="52">
        <f t="shared" ref="K148:K211" si="17">G148/E148</f>
        <v>1</v>
      </c>
      <c r="L148" s="52">
        <f t="shared" ref="L148:L211" si="18">G148/F148</f>
        <v>1</v>
      </c>
      <c r="M148" s="52">
        <f t="shared" si="15"/>
        <v>1</v>
      </c>
      <c r="N148" s="52">
        <f t="shared" si="16"/>
        <v>1</v>
      </c>
    </row>
    <row r="149" spans="1:14" s="28" customFormat="1" ht="12" customHeight="1" x14ac:dyDescent="0.2">
      <c r="A149" s="47" t="s">
        <v>238</v>
      </c>
      <c r="B149" s="48" t="s">
        <v>102</v>
      </c>
      <c r="C149" s="49" t="s">
        <v>239</v>
      </c>
      <c r="D149" s="49" t="s">
        <v>42</v>
      </c>
      <c r="E149" s="50">
        <v>417337.84</v>
      </c>
      <c r="F149" s="50">
        <v>417337.84</v>
      </c>
      <c r="G149" s="50">
        <v>417337.84</v>
      </c>
      <c r="H149" s="51">
        <v>1</v>
      </c>
      <c r="I149" s="51">
        <v>1</v>
      </c>
      <c r="J149" s="51">
        <v>1</v>
      </c>
      <c r="K149" s="52">
        <f t="shared" si="17"/>
        <v>1</v>
      </c>
      <c r="L149" s="52">
        <f t="shared" si="18"/>
        <v>1</v>
      </c>
      <c r="M149" s="52">
        <f t="shared" si="15"/>
        <v>1</v>
      </c>
      <c r="N149" s="52">
        <f t="shared" si="16"/>
        <v>1</v>
      </c>
    </row>
    <row r="150" spans="1:14" s="28" customFormat="1" ht="22.5" x14ac:dyDescent="0.2">
      <c r="A150" s="47" t="s">
        <v>240</v>
      </c>
      <c r="B150" s="47" t="s">
        <v>45</v>
      </c>
      <c r="C150" s="49" t="s">
        <v>241</v>
      </c>
      <c r="D150" s="49" t="s">
        <v>42</v>
      </c>
      <c r="E150" s="50">
        <v>140228.68</v>
      </c>
      <c r="F150" s="50">
        <v>140228.68</v>
      </c>
      <c r="G150" s="50">
        <v>0</v>
      </c>
      <c r="H150" s="51">
        <v>140.22999999999999</v>
      </c>
      <c r="I150" s="51">
        <v>140.22999999999999</v>
      </c>
      <c r="J150" s="51">
        <v>140.22999999999999</v>
      </c>
      <c r="K150" s="52">
        <f t="shared" si="17"/>
        <v>0</v>
      </c>
      <c r="L150" s="52">
        <f t="shared" si="18"/>
        <v>0</v>
      </c>
      <c r="M150" s="52">
        <f t="shared" si="15"/>
        <v>1</v>
      </c>
      <c r="N150" s="52">
        <f t="shared" si="16"/>
        <v>1</v>
      </c>
    </row>
    <row r="151" spans="1:14" s="28" customFormat="1" x14ac:dyDescent="0.2">
      <c r="A151" s="47" t="s">
        <v>242</v>
      </c>
      <c r="B151" s="47" t="s">
        <v>243</v>
      </c>
      <c r="C151" s="49" t="s">
        <v>244</v>
      </c>
      <c r="D151" s="49" t="s">
        <v>42</v>
      </c>
      <c r="E151" s="50">
        <v>159999.99</v>
      </c>
      <c r="F151" s="50">
        <v>159999.99</v>
      </c>
      <c r="G151" s="50">
        <v>159999.99</v>
      </c>
      <c r="H151" s="51">
        <v>1</v>
      </c>
      <c r="I151" s="51">
        <v>1</v>
      </c>
      <c r="J151" s="51">
        <v>1</v>
      </c>
      <c r="K151" s="52">
        <f t="shared" si="17"/>
        <v>1</v>
      </c>
      <c r="L151" s="52">
        <f t="shared" si="18"/>
        <v>1</v>
      </c>
      <c r="M151" s="52">
        <f t="shared" si="15"/>
        <v>1</v>
      </c>
      <c r="N151" s="52">
        <f t="shared" si="16"/>
        <v>1</v>
      </c>
    </row>
    <row r="152" spans="1:14" s="28" customFormat="1" x14ac:dyDescent="0.2">
      <c r="A152" s="29" t="s">
        <v>573</v>
      </c>
      <c r="B152" s="29" t="s">
        <v>87</v>
      </c>
      <c r="C152" s="33" t="s">
        <v>88</v>
      </c>
      <c r="D152" s="49" t="s">
        <v>42</v>
      </c>
      <c r="E152" s="50">
        <v>250493.9</v>
      </c>
      <c r="F152" s="50">
        <v>250493.9</v>
      </c>
      <c r="G152" s="50">
        <v>212314.69</v>
      </c>
      <c r="H152" s="51">
        <v>1</v>
      </c>
      <c r="I152" s="51">
        <v>1</v>
      </c>
      <c r="J152" s="51">
        <v>1</v>
      </c>
      <c r="K152" s="52">
        <f t="shared" si="17"/>
        <v>0.84758427251122681</v>
      </c>
      <c r="L152" s="52">
        <f t="shared" si="18"/>
        <v>0.84758427251122681</v>
      </c>
      <c r="M152" s="52">
        <f t="shared" si="15"/>
        <v>1</v>
      </c>
      <c r="N152" s="52">
        <f t="shared" si="16"/>
        <v>1</v>
      </c>
    </row>
    <row r="153" spans="1:14" s="28" customFormat="1" ht="22.5" x14ac:dyDescent="0.2">
      <c r="A153" s="47" t="s">
        <v>245</v>
      </c>
      <c r="B153" s="47" t="s">
        <v>45</v>
      </c>
      <c r="C153" s="49" t="s">
        <v>246</v>
      </c>
      <c r="D153" s="49" t="s">
        <v>42</v>
      </c>
      <c r="E153" s="50">
        <v>119878.83</v>
      </c>
      <c r="F153" s="50">
        <v>119878.83</v>
      </c>
      <c r="G153" s="50">
        <v>119878.83</v>
      </c>
      <c r="H153" s="51">
        <v>130</v>
      </c>
      <c r="I153" s="51">
        <v>130</v>
      </c>
      <c r="J153" s="51">
        <v>130</v>
      </c>
      <c r="K153" s="52">
        <f t="shared" si="17"/>
        <v>1</v>
      </c>
      <c r="L153" s="52">
        <f t="shared" si="18"/>
        <v>1</v>
      </c>
      <c r="M153" s="52">
        <f t="shared" si="15"/>
        <v>1</v>
      </c>
      <c r="N153" s="52">
        <f t="shared" si="16"/>
        <v>1</v>
      </c>
    </row>
    <row r="154" spans="1:14" s="28" customFormat="1" ht="22.5" x14ac:dyDescent="0.2">
      <c r="A154" s="47" t="s">
        <v>247</v>
      </c>
      <c r="B154" s="47" t="s">
        <v>87</v>
      </c>
      <c r="C154" s="49" t="s">
        <v>248</v>
      </c>
      <c r="D154" s="49" t="s">
        <v>42</v>
      </c>
      <c r="E154" s="50">
        <v>590895.35</v>
      </c>
      <c r="F154" s="50">
        <v>590895.35</v>
      </c>
      <c r="G154" s="50">
        <v>575299.11</v>
      </c>
      <c r="H154" s="51">
        <v>270</v>
      </c>
      <c r="I154" s="51">
        <v>270</v>
      </c>
      <c r="J154" s="51">
        <v>270</v>
      </c>
      <c r="K154" s="52">
        <f t="shared" si="17"/>
        <v>0.97360574930907817</v>
      </c>
      <c r="L154" s="52">
        <f t="shared" si="18"/>
        <v>0.97360574930907817</v>
      </c>
      <c r="M154" s="52">
        <f t="shared" si="15"/>
        <v>1</v>
      </c>
      <c r="N154" s="52">
        <f t="shared" si="16"/>
        <v>1</v>
      </c>
    </row>
    <row r="155" spans="1:14" s="28" customFormat="1" ht="22.5" x14ac:dyDescent="0.2">
      <c r="A155" s="47" t="s">
        <v>249</v>
      </c>
      <c r="B155" s="47" t="s">
        <v>87</v>
      </c>
      <c r="C155" s="49" t="s">
        <v>250</v>
      </c>
      <c r="D155" s="49" t="s">
        <v>42</v>
      </c>
      <c r="E155" s="50">
        <v>800000</v>
      </c>
      <c r="F155" s="50">
        <v>800000</v>
      </c>
      <c r="G155" s="50">
        <v>0</v>
      </c>
      <c r="H155" s="51">
        <v>363.64</v>
      </c>
      <c r="I155" s="51">
        <v>363.64</v>
      </c>
      <c r="J155" s="51">
        <v>0</v>
      </c>
      <c r="K155" s="52">
        <f t="shared" si="17"/>
        <v>0</v>
      </c>
      <c r="L155" s="52">
        <f t="shared" si="18"/>
        <v>0</v>
      </c>
      <c r="M155" s="52">
        <f t="shared" si="15"/>
        <v>0</v>
      </c>
      <c r="N155" s="52">
        <f t="shared" si="16"/>
        <v>0</v>
      </c>
    </row>
    <row r="156" spans="1:14" s="28" customFormat="1" ht="22.5" x14ac:dyDescent="0.2">
      <c r="A156" s="47" t="s">
        <v>251</v>
      </c>
      <c r="B156" s="47" t="s">
        <v>87</v>
      </c>
      <c r="C156" s="49" t="s">
        <v>176</v>
      </c>
      <c r="D156" s="49" t="s">
        <v>42</v>
      </c>
      <c r="E156" s="50">
        <v>299475.58</v>
      </c>
      <c r="F156" s="50">
        <v>299475.58</v>
      </c>
      <c r="G156" s="50">
        <v>247641.16</v>
      </c>
      <c r="H156" s="51">
        <v>205.23</v>
      </c>
      <c r="I156" s="51">
        <v>205.23</v>
      </c>
      <c r="J156" s="51">
        <v>205.23</v>
      </c>
      <c r="K156" s="52">
        <f t="shared" si="17"/>
        <v>0.82691603769495992</v>
      </c>
      <c r="L156" s="52">
        <f t="shared" si="18"/>
        <v>0.82691603769495992</v>
      </c>
      <c r="M156" s="52">
        <f t="shared" si="15"/>
        <v>1</v>
      </c>
      <c r="N156" s="52">
        <f t="shared" si="16"/>
        <v>1</v>
      </c>
    </row>
    <row r="157" spans="1:14" s="28" customFormat="1" ht="22.5" x14ac:dyDescent="0.2">
      <c r="A157" s="47" t="s">
        <v>252</v>
      </c>
      <c r="B157" s="47" t="s">
        <v>87</v>
      </c>
      <c r="C157" s="49" t="s">
        <v>181</v>
      </c>
      <c r="D157" s="49" t="s">
        <v>42</v>
      </c>
      <c r="E157" s="50">
        <v>343526.65</v>
      </c>
      <c r="F157" s="50">
        <v>343526.65</v>
      </c>
      <c r="G157" s="50">
        <v>210207.29</v>
      </c>
      <c r="H157" s="51">
        <v>190.91</v>
      </c>
      <c r="I157" s="51">
        <v>190.91</v>
      </c>
      <c r="J157" s="51">
        <v>0</v>
      </c>
      <c r="K157" s="52">
        <f t="shared" si="17"/>
        <v>0.61190970191104532</v>
      </c>
      <c r="L157" s="52">
        <f t="shared" si="18"/>
        <v>0.61190970191104532</v>
      </c>
      <c r="M157" s="52">
        <f t="shared" si="15"/>
        <v>0</v>
      </c>
      <c r="N157" s="52">
        <f t="shared" si="16"/>
        <v>0</v>
      </c>
    </row>
    <row r="158" spans="1:14" s="28" customFormat="1" ht="22.5" x14ac:dyDescent="0.2">
      <c r="A158" s="47" t="s">
        <v>253</v>
      </c>
      <c r="B158" s="47" t="s">
        <v>87</v>
      </c>
      <c r="C158" s="49" t="s">
        <v>254</v>
      </c>
      <c r="D158" s="49" t="s">
        <v>42</v>
      </c>
      <c r="E158" s="50">
        <v>204333.18</v>
      </c>
      <c r="F158" s="50">
        <v>204333.18</v>
      </c>
      <c r="G158" s="50">
        <v>161951.53</v>
      </c>
      <c r="H158" s="51">
        <v>206.67</v>
      </c>
      <c r="I158" s="51">
        <v>206.67</v>
      </c>
      <c r="J158" s="51">
        <v>206.67</v>
      </c>
      <c r="K158" s="52">
        <f t="shared" si="17"/>
        <v>0.79258557029259769</v>
      </c>
      <c r="L158" s="52">
        <f t="shared" si="18"/>
        <v>0.79258557029259769</v>
      </c>
      <c r="M158" s="52">
        <f t="shared" si="15"/>
        <v>1</v>
      </c>
      <c r="N158" s="52">
        <f t="shared" si="16"/>
        <v>1</v>
      </c>
    </row>
    <row r="159" spans="1:14" s="28" customFormat="1" ht="22.5" x14ac:dyDescent="0.2">
      <c r="A159" s="47" t="s">
        <v>255</v>
      </c>
      <c r="B159" s="47" t="s">
        <v>45</v>
      </c>
      <c r="C159" s="49" t="s">
        <v>163</v>
      </c>
      <c r="D159" s="49" t="s">
        <v>42</v>
      </c>
      <c r="E159" s="50">
        <v>99429.35</v>
      </c>
      <c r="F159" s="50">
        <v>99429.35</v>
      </c>
      <c r="G159" s="50">
        <v>96376.91</v>
      </c>
      <c r="H159" s="51">
        <v>100</v>
      </c>
      <c r="I159" s="51">
        <v>100</v>
      </c>
      <c r="J159" s="51">
        <v>100</v>
      </c>
      <c r="K159" s="52">
        <f t="shared" si="17"/>
        <v>0.96930041280567558</v>
      </c>
      <c r="L159" s="52">
        <f t="shared" si="18"/>
        <v>0.96930041280567558</v>
      </c>
      <c r="M159" s="52">
        <f t="shared" si="15"/>
        <v>1</v>
      </c>
      <c r="N159" s="52">
        <f t="shared" si="16"/>
        <v>1</v>
      </c>
    </row>
    <row r="160" spans="1:14" s="28" customFormat="1" ht="22.5" x14ac:dyDescent="0.2">
      <c r="A160" s="47" t="s">
        <v>256</v>
      </c>
      <c r="B160" s="47" t="s">
        <v>87</v>
      </c>
      <c r="C160" s="49" t="s">
        <v>257</v>
      </c>
      <c r="D160" s="49" t="s">
        <v>42</v>
      </c>
      <c r="E160" s="50">
        <v>309534.53999999998</v>
      </c>
      <c r="F160" s="50">
        <v>309534.53999999998</v>
      </c>
      <c r="G160" s="50">
        <v>278916.18</v>
      </c>
      <c r="H160" s="51">
        <v>142.22</v>
      </c>
      <c r="I160" s="51">
        <v>142.22</v>
      </c>
      <c r="J160" s="51">
        <v>142.22</v>
      </c>
      <c r="K160" s="52">
        <f t="shared" si="17"/>
        <v>0.90108257385427815</v>
      </c>
      <c r="L160" s="52">
        <f t="shared" si="18"/>
        <v>0.90108257385427815</v>
      </c>
      <c r="M160" s="52">
        <f t="shared" si="15"/>
        <v>1</v>
      </c>
      <c r="N160" s="52">
        <f t="shared" si="16"/>
        <v>1</v>
      </c>
    </row>
    <row r="161" spans="1:14" s="28" customFormat="1" x14ac:dyDescent="0.2">
      <c r="A161" s="47" t="s">
        <v>258</v>
      </c>
      <c r="B161" s="47" t="s">
        <v>69</v>
      </c>
      <c r="C161" s="49" t="s">
        <v>259</v>
      </c>
      <c r="D161" s="49" t="s">
        <v>42</v>
      </c>
      <c r="E161" s="50">
        <v>249870.22</v>
      </c>
      <c r="F161" s="50">
        <v>249870.22</v>
      </c>
      <c r="G161" s="50">
        <v>249853.98</v>
      </c>
      <c r="H161" s="51">
        <v>1</v>
      </c>
      <c r="I161" s="51">
        <v>1</v>
      </c>
      <c r="J161" s="51">
        <v>1</v>
      </c>
      <c r="K161" s="52">
        <f t="shared" si="17"/>
        <v>0.99993500626044995</v>
      </c>
      <c r="L161" s="52">
        <f t="shared" si="18"/>
        <v>0.99993500626044995</v>
      </c>
      <c r="M161" s="52">
        <f t="shared" si="15"/>
        <v>1</v>
      </c>
      <c r="N161" s="52">
        <f t="shared" si="16"/>
        <v>1</v>
      </c>
    </row>
    <row r="162" spans="1:14" s="28" customFormat="1" ht="22.5" x14ac:dyDescent="0.2">
      <c r="A162" s="47" t="s">
        <v>260</v>
      </c>
      <c r="B162" s="47" t="s">
        <v>591</v>
      </c>
      <c r="C162" s="49" t="s">
        <v>261</v>
      </c>
      <c r="D162" s="49" t="s">
        <v>42</v>
      </c>
      <c r="E162" s="50">
        <v>418548.17</v>
      </c>
      <c r="F162" s="50">
        <v>418548.17</v>
      </c>
      <c r="G162" s="50">
        <v>351641.98</v>
      </c>
      <c r="H162" s="51">
        <v>190.91</v>
      </c>
      <c r="I162" s="51">
        <v>190.91</v>
      </c>
      <c r="J162" s="51">
        <v>190.91</v>
      </c>
      <c r="K162" s="52">
        <f t="shared" si="17"/>
        <v>0.8401469775868331</v>
      </c>
      <c r="L162" s="52">
        <f t="shared" si="18"/>
        <v>0.8401469775868331</v>
      </c>
      <c r="M162" s="52">
        <f t="shared" si="15"/>
        <v>1</v>
      </c>
      <c r="N162" s="52">
        <f t="shared" si="16"/>
        <v>1</v>
      </c>
    </row>
    <row r="163" spans="1:14" s="28" customFormat="1" ht="22.5" x14ac:dyDescent="0.2">
      <c r="A163" s="47" t="s">
        <v>262</v>
      </c>
      <c r="B163" s="47" t="s">
        <v>87</v>
      </c>
      <c r="C163" s="49" t="s">
        <v>174</v>
      </c>
      <c r="D163" s="49" t="s">
        <v>42</v>
      </c>
      <c r="E163" s="50">
        <v>732948.31</v>
      </c>
      <c r="F163" s="50">
        <v>732948.31</v>
      </c>
      <c r="G163" s="50">
        <v>732948.31</v>
      </c>
      <c r="H163" s="51">
        <v>333.66</v>
      </c>
      <c r="I163" s="51">
        <v>333.66</v>
      </c>
      <c r="J163" s="51">
        <v>333.66</v>
      </c>
      <c r="K163" s="52">
        <f t="shared" si="17"/>
        <v>1</v>
      </c>
      <c r="L163" s="52">
        <f t="shared" si="18"/>
        <v>1</v>
      </c>
      <c r="M163" s="52">
        <f t="shared" si="15"/>
        <v>1</v>
      </c>
      <c r="N163" s="52">
        <f t="shared" si="16"/>
        <v>1</v>
      </c>
    </row>
    <row r="164" spans="1:14" s="28" customFormat="1" ht="22.5" x14ac:dyDescent="0.2">
      <c r="A164" s="47" t="s">
        <v>263</v>
      </c>
      <c r="B164" s="47" t="s">
        <v>87</v>
      </c>
      <c r="C164" s="49" t="s">
        <v>173</v>
      </c>
      <c r="D164" s="49" t="s">
        <v>42</v>
      </c>
      <c r="E164" s="50">
        <v>92751.2</v>
      </c>
      <c r="F164" s="50">
        <v>92751.2</v>
      </c>
      <c r="G164" s="50">
        <v>92751.2</v>
      </c>
      <c r="H164" s="51">
        <v>42.29</v>
      </c>
      <c r="I164" s="51">
        <v>42.29</v>
      </c>
      <c r="J164" s="51">
        <v>42.29</v>
      </c>
      <c r="K164" s="52">
        <f t="shared" si="17"/>
        <v>1</v>
      </c>
      <c r="L164" s="52">
        <f t="shared" si="18"/>
        <v>1</v>
      </c>
      <c r="M164" s="52">
        <f t="shared" si="15"/>
        <v>1</v>
      </c>
      <c r="N164" s="52">
        <f t="shared" si="16"/>
        <v>1</v>
      </c>
    </row>
    <row r="165" spans="1:14" s="28" customFormat="1" ht="22.5" x14ac:dyDescent="0.2">
      <c r="A165" s="47" t="s">
        <v>264</v>
      </c>
      <c r="B165" s="47" t="s">
        <v>87</v>
      </c>
      <c r="C165" s="49" t="s">
        <v>166</v>
      </c>
      <c r="D165" s="49" t="s">
        <v>42</v>
      </c>
      <c r="E165" s="50">
        <v>52875.89</v>
      </c>
      <c r="F165" s="50">
        <v>52875.89</v>
      </c>
      <c r="G165" s="50">
        <v>52875.89</v>
      </c>
      <c r="H165" s="51">
        <v>52.89</v>
      </c>
      <c r="I165" s="51">
        <v>52.89</v>
      </c>
      <c r="J165" s="51">
        <v>52.89</v>
      </c>
      <c r="K165" s="52">
        <f t="shared" si="17"/>
        <v>1</v>
      </c>
      <c r="L165" s="52">
        <f t="shared" si="18"/>
        <v>1</v>
      </c>
      <c r="M165" s="52">
        <f t="shared" si="15"/>
        <v>1</v>
      </c>
      <c r="N165" s="52">
        <f t="shared" si="16"/>
        <v>1</v>
      </c>
    </row>
    <row r="166" spans="1:14" s="28" customFormat="1" ht="22.5" x14ac:dyDescent="0.2">
      <c r="A166" s="47" t="s">
        <v>265</v>
      </c>
      <c r="B166" s="47" t="s">
        <v>45</v>
      </c>
      <c r="C166" s="49" t="s">
        <v>164</v>
      </c>
      <c r="D166" s="49" t="s">
        <v>42</v>
      </c>
      <c r="E166" s="50">
        <v>142811.35</v>
      </c>
      <c r="F166" s="50">
        <v>142811.35</v>
      </c>
      <c r="G166" s="50">
        <v>142807.47</v>
      </c>
      <c r="H166" s="51">
        <v>183.89</v>
      </c>
      <c r="I166" s="51">
        <v>183.89</v>
      </c>
      <c r="J166" s="51">
        <v>183.89</v>
      </c>
      <c r="K166" s="52">
        <f t="shared" si="17"/>
        <v>0.99997283129107029</v>
      </c>
      <c r="L166" s="52">
        <f t="shared" si="18"/>
        <v>0.99997283129107029</v>
      </c>
      <c r="M166" s="52">
        <f t="shared" si="15"/>
        <v>1</v>
      </c>
      <c r="N166" s="52">
        <f t="shared" si="16"/>
        <v>1</v>
      </c>
    </row>
    <row r="167" spans="1:14" s="28" customFormat="1" ht="22.5" x14ac:dyDescent="0.2">
      <c r="A167" s="47" t="s">
        <v>266</v>
      </c>
      <c r="B167" s="47" t="s">
        <v>87</v>
      </c>
      <c r="C167" s="49" t="s">
        <v>175</v>
      </c>
      <c r="D167" s="49" t="s">
        <v>42</v>
      </c>
      <c r="E167" s="50">
        <v>287621.52</v>
      </c>
      <c r="F167" s="50">
        <v>287621.52</v>
      </c>
      <c r="G167" s="56">
        <v>287621.52</v>
      </c>
      <c r="H167" s="51">
        <v>130.74</v>
      </c>
      <c r="I167" s="51">
        <v>130.74</v>
      </c>
      <c r="J167" s="51">
        <v>130.74</v>
      </c>
      <c r="K167" s="52">
        <f t="shared" si="17"/>
        <v>1</v>
      </c>
      <c r="L167" s="52">
        <f t="shared" si="18"/>
        <v>1</v>
      </c>
      <c r="M167" s="52">
        <f t="shared" si="15"/>
        <v>1</v>
      </c>
      <c r="N167" s="52">
        <f t="shared" si="16"/>
        <v>1</v>
      </c>
    </row>
    <row r="168" spans="1:14" s="28" customFormat="1" ht="22.5" x14ac:dyDescent="0.2">
      <c r="A168" s="47" t="s">
        <v>267</v>
      </c>
      <c r="B168" s="47" t="s">
        <v>87</v>
      </c>
      <c r="C168" s="49" t="s">
        <v>191</v>
      </c>
      <c r="D168" s="49" t="s">
        <v>42</v>
      </c>
      <c r="E168" s="50">
        <v>137826.07999999999</v>
      </c>
      <c r="F168" s="50">
        <v>137826.07999999999</v>
      </c>
      <c r="G168" s="56">
        <v>137822.07</v>
      </c>
      <c r="H168" s="51">
        <v>190.91</v>
      </c>
      <c r="I168" s="51">
        <v>190.91</v>
      </c>
      <c r="J168" s="51">
        <v>190.91</v>
      </c>
      <c r="K168" s="52">
        <f t="shared" si="17"/>
        <v>0.99997090536130762</v>
      </c>
      <c r="L168" s="52">
        <f t="shared" si="18"/>
        <v>0.99997090536130762</v>
      </c>
      <c r="M168" s="52">
        <f t="shared" si="15"/>
        <v>1</v>
      </c>
      <c r="N168" s="52">
        <f t="shared" si="16"/>
        <v>1</v>
      </c>
    </row>
    <row r="169" spans="1:14" s="31" customFormat="1" ht="22.5" x14ac:dyDescent="0.2">
      <c r="A169" s="47" t="s">
        <v>268</v>
      </c>
      <c r="B169" s="47" t="s">
        <v>87</v>
      </c>
      <c r="C169" s="49" t="s">
        <v>172</v>
      </c>
      <c r="D169" s="49" t="s">
        <v>42</v>
      </c>
      <c r="E169" s="50">
        <v>209983.05</v>
      </c>
      <c r="F169" s="50">
        <v>209983.05</v>
      </c>
      <c r="G169" s="56">
        <v>127479.39</v>
      </c>
      <c r="H169" s="51">
        <v>238.64</v>
      </c>
      <c r="I169" s="51">
        <v>238.64</v>
      </c>
      <c r="J169" s="51">
        <v>238.64</v>
      </c>
      <c r="K169" s="52">
        <f t="shared" si="17"/>
        <v>0.60709371542131618</v>
      </c>
      <c r="L169" s="52">
        <f t="shared" si="18"/>
        <v>0.60709371542131618</v>
      </c>
      <c r="M169" s="52">
        <f t="shared" si="15"/>
        <v>1</v>
      </c>
      <c r="N169" s="52">
        <f t="shared" si="16"/>
        <v>1</v>
      </c>
    </row>
    <row r="170" spans="1:14" s="31" customFormat="1" ht="22.5" x14ac:dyDescent="0.2">
      <c r="A170" s="47" t="s">
        <v>269</v>
      </c>
      <c r="B170" s="47" t="s">
        <v>45</v>
      </c>
      <c r="C170" s="49" t="s">
        <v>270</v>
      </c>
      <c r="D170" s="49" t="s">
        <v>42</v>
      </c>
      <c r="E170" s="50">
        <v>130000</v>
      </c>
      <c r="F170" s="50">
        <v>130000</v>
      </c>
      <c r="G170" s="56">
        <v>130000</v>
      </c>
      <c r="H170" s="51">
        <v>130</v>
      </c>
      <c r="I170" s="51">
        <v>130</v>
      </c>
      <c r="J170" s="51">
        <v>130</v>
      </c>
      <c r="K170" s="52">
        <f t="shared" si="17"/>
        <v>1</v>
      </c>
      <c r="L170" s="52">
        <f t="shared" si="18"/>
        <v>1</v>
      </c>
      <c r="M170" s="52">
        <f t="shared" si="15"/>
        <v>1</v>
      </c>
      <c r="N170" s="52">
        <f t="shared" si="16"/>
        <v>1</v>
      </c>
    </row>
    <row r="171" spans="1:14" s="31" customFormat="1" ht="22.5" x14ac:dyDescent="0.2">
      <c r="A171" s="47" t="s">
        <v>577</v>
      </c>
      <c r="B171" s="47" t="s">
        <v>87</v>
      </c>
      <c r="C171" s="49" t="s">
        <v>468</v>
      </c>
      <c r="D171" s="49" t="s">
        <v>42</v>
      </c>
      <c r="E171" s="50">
        <v>270232.08</v>
      </c>
      <c r="F171" s="50">
        <v>270232.08</v>
      </c>
      <c r="G171" s="50">
        <v>230698.13</v>
      </c>
      <c r="H171" s="51">
        <v>1</v>
      </c>
      <c r="I171" s="51">
        <v>1</v>
      </c>
      <c r="J171" s="51">
        <v>1</v>
      </c>
      <c r="K171" s="52">
        <f t="shared" si="17"/>
        <v>0.85370371274942636</v>
      </c>
      <c r="L171" s="52">
        <f t="shared" si="18"/>
        <v>0.85370371274942636</v>
      </c>
      <c r="M171" s="52">
        <f t="shared" si="15"/>
        <v>1</v>
      </c>
      <c r="N171" s="52">
        <f t="shared" si="16"/>
        <v>1</v>
      </c>
    </row>
    <row r="172" spans="1:14" s="31" customFormat="1" ht="22.5" x14ac:dyDescent="0.2">
      <c r="A172" s="47" t="s">
        <v>271</v>
      </c>
      <c r="B172" s="47" t="s">
        <v>45</v>
      </c>
      <c r="C172" s="49" t="s">
        <v>151</v>
      </c>
      <c r="D172" s="49" t="s">
        <v>42</v>
      </c>
      <c r="E172" s="50">
        <v>97663.69</v>
      </c>
      <c r="F172" s="50">
        <v>97663.69</v>
      </c>
      <c r="G172" s="56">
        <v>61896.37</v>
      </c>
      <c r="H172" s="51">
        <v>100</v>
      </c>
      <c r="I172" s="51">
        <v>100</v>
      </c>
      <c r="J172" s="51">
        <v>100</v>
      </c>
      <c r="K172" s="52">
        <f t="shared" si="17"/>
        <v>0.63377054461079652</v>
      </c>
      <c r="L172" s="52">
        <f t="shared" si="18"/>
        <v>0.63377054461079652</v>
      </c>
      <c r="M172" s="52">
        <f t="shared" si="15"/>
        <v>1</v>
      </c>
      <c r="N172" s="52">
        <f t="shared" si="16"/>
        <v>1</v>
      </c>
    </row>
    <row r="173" spans="1:14" s="31" customFormat="1" ht="22.5" x14ac:dyDescent="0.2">
      <c r="A173" s="47" t="s">
        <v>272</v>
      </c>
      <c r="B173" s="47" t="s">
        <v>87</v>
      </c>
      <c r="C173" s="49" t="s">
        <v>273</v>
      </c>
      <c r="D173" s="49" t="s">
        <v>42</v>
      </c>
      <c r="E173" s="50">
        <v>176000</v>
      </c>
      <c r="F173" s="50">
        <v>176000</v>
      </c>
      <c r="G173" s="50">
        <v>0</v>
      </c>
      <c r="H173" s="51">
        <v>80</v>
      </c>
      <c r="I173" s="51">
        <v>80</v>
      </c>
      <c r="J173" s="51">
        <v>0</v>
      </c>
      <c r="K173" s="52">
        <f t="shared" si="17"/>
        <v>0</v>
      </c>
      <c r="L173" s="52">
        <f t="shared" si="18"/>
        <v>0</v>
      </c>
      <c r="M173" s="52">
        <f t="shared" si="15"/>
        <v>0</v>
      </c>
      <c r="N173" s="52">
        <f t="shared" si="16"/>
        <v>0</v>
      </c>
    </row>
    <row r="174" spans="1:14" s="31" customFormat="1" ht="22.5" x14ac:dyDescent="0.2">
      <c r="A174" s="47" t="s">
        <v>274</v>
      </c>
      <c r="B174" s="47" t="s">
        <v>87</v>
      </c>
      <c r="C174" s="49" t="s">
        <v>275</v>
      </c>
      <c r="D174" s="49" t="s">
        <v>42</v>
      </c>
      <c r="E174" s="50">
        <v>176000</v>
      </c>
      <c r="F174" s="50">
        <v>176000</v>
      </c>
      <c r="G174" s="50">
        <v>0</v>
      </c>
      <c r="H174" s="51">
        <v>80</v>
      </c>
      <c r="I174" s="51">
        <v>80</v>
      </c>
      <c r="J174" s="51">
        <v>0</v>
      </c>
      <c r="K174" s="52">
        <f t="shared" si="17"/>
        <v>0</v>
      </c>
      <c r="L174" s="52">
        <f t="shared" si="18"/>
        <v>0</v>
      </c>
      <c r="M174" s="52">
        <f t="shared" si="15"/>
        <v>0</v>
      </c>
      <c r="N174" s="52">
        <f t="shared" si="16"/>
        <v>0</v>
      </c>
    </row>
    <row r="175" spans="1:14" s="31" customFormat="1" x14ac:dyDescent="0.2">
      <c r="A175" s="47" t="s">
        <v>276</v>
      </c>
      <c r="B175" s="47" t="s">
        <v>45</v>
      </c>
      <c r="C175" s="49" t="s">
        <v>142</v>
      </c>
      <c r="D175" s="49" t="s">
        <v>42</v>
      </c>
      <c r="E175" s="50">
        <v>1347000</v>
      </c>
      <c r="F175" s="50">
        <v>1347000</v>
      </c>
      <c r="G175" s="50">
        <v>1343886.67</v>
      </c>
      <c r="H175" s="51">
        <v>1</v>
      </c>
      <c r="I175" s="51">
        <v>1</v>
      </c>
      <c r="J175" s="51">
        <v>1</v>
      </c>
      <c r="K175" s="52">
        <f t="shared" si="17"/>
        <v>0.99768869339272448</v>
      </c>
      <c r="L175" s="52">
        <f t="shared" si="18"/>
        <v>0.99768869339272448</v>
      </c>
      <c r="M175" s="52">
        <f t="shared" si="15"/>
        <v>1</v>
      </c>
      <c r="N175" s="52">
        <f t="shared" si="16"/>
        <v>1</v>
      </c>
    </row>
    <row r="176" spans="1:14" s="31" customFormat="1" ht="22.5" x14ac:dyDescent="0.2">
      <c r="A176" s="47" t="s">
        <v>277</v>
      </c>
      <c r="B176" s="47" t="s">
        <v>591</v>
      </c>
      <c r="C176" s="49" t="s">
        <v>278</v>
      </c>
      <c r="D176" s="49" t="s">
        <v>42</v>
      </c>
      <c r="E176" s="50">
        <v>1472289.97</v>
      </c>
      <c r="F176" s="50">
        <v>1472289.97</v>
      </c>
      <c r="G176" s="50">
        <v>1472209.85</v>
      </c>
      <c r="H176" s="51">
        <v>184.74</v>
      </c>
      <c r="I176" s="51">
        <v>184.74</v>
      </c>
      <c r="J176" s="51">
        <v>184.74</v>
      </c>
      <c r="K176" s="52">
        <f t="shared" si="17"/>
        <v>0.99994558137212608</v>
      </c>
      <c r="L176" s="52">
        <f t="shared" si="18"/>
        <v>0.99994558137212608</v>
      </c>
      <c r="M176" s="52">
        <f t="shared" si="15"/>
        <v>1</v>
      </c>
      <c r="N176" s="52">
        <f t="shared" si="16"/>
        <v>1</v>
      </c>
    </row>
    <row r="177" spans="1:14" s="28" customFormat="1" x14ac:dyDescent="0.2">
      <c r="A177" s="47" t="s">
        <v>279</v>
      </c>
      <c r="B177" s="47" t="s">
        <v>87</v>
      </c>
      <c r="C177" s="49" t="s">
        <v>280</v>
      </c>
      <c r="D177" s="49" t="s">
        <v>42</v>
      </c>
      <c r="E177" s="50">
        <v>1300000</v>
      </c>
      <c r="F177" s="50">
        <v>1300000</v>
      </c>
      <c r="G177" s="50">
        <v>0</v>
      </c>
      <c r="H177" s="51">
        <v>4052.72</v>
      </c>
      <c r="I177" s="51">
        <v>4052.72</v>
      </c>
      <c r="J177" s="51">
        <v>0</v>
      </c>
      <c r="K177" s="52">
        <f t="shared" si="17"/>
        <v>0</v>
      </c>
      <c r="L177" s="52">
        <f t="shared" si="18"/>
        <v>0</v>
      </c>
      <c r="M177" s="52">
        <f t="shared" si="15"/>
        <v>0</v>
      </c>
      <c r="N177" s="52">
        <f t="shared" si="16"/>
        <v>0</v>
      </c>
    </row>
    <row r="178" spans="1:14" s="28" customFormat="1" ht="22.5" x14ac:dyDescent="0.2">
      <c r="A178" s="47" t="s">
        <v>281</v>
      </c>
      <c r="B178" s="47" t="s">
        <v>45</v>
      </c>
      <c r="C178" s="49" t="s">
        <v>282</v>
      </c>
      <c r="D178" s="49" t="s">
        <v>42</v>
      </c>
      <c r="E178" s="50">
        <v>1301976.1000000001</v>
      </c>
      <c r="F178" s="50">
        <v>1301976.1000000001</v>
      </c>
      <c r="G178" s="56">
        <v>1259948.27</v>
      </c>
      <c r="H178" s="51">
        <v>1644.59</v>
      </c>
      <c r="I178" s="51">
        <v>1644.59</v>
      </c>
      <c r="J178" s="51">
        <v>1320</v>
      </c>
      <c r="K178" s="52">
        <f t="shared" si="17"/>
        <v>0.96771996813151939</v>
      </c>
      <c r="L178" s="52">
        <f t="shared" si="18"/>
        <v>0.96771996813151939</v>
      </c>
      <c r="M178" s="52">
        <f t="shared" si="15"/>
        <v>0.8026316589545115</v>
      </c>
      <c r="N178" s="52">
        <f t="shared" si="16"/>
        <v>0.8026316589545115</v>
      </c>
    </row>
    <row r="179" spans="1:14" s="28" customFormat="1" ht="22.5" x14ac:dyDescent="0.2">
      <c r="A179" s="47" t="s">
        <v>283</v>
      </c>
      <c r="B179" s="47" t="s">
        <v>45</v>
      </c>
      <c r="C179" s="49" t="s">
        <v>284</v>
      </c>
      <c r="D179" s="49" t="s">
        <v>42</v>
      </c>
      <c r="E179" s="50">
        <v>1302481.76</v>
      </c>
      <c r="F179" s="50">
        <v>1302481.76</v>
      </c>
      <c r="G179" s="56">
        <v>1002760.4</v>
      </c>
      <c r="H179" s="51">
        <v>1409.47</v>
      </c>
      <c r="I179" s="51">
        <v>1409.47</v>
      </c>
      <c r="J179" s="51">
        <v>1125</v>
      </c>
      <c r="K179" s="52">
        <f t="shared" si="17"/>
        <v>0.76988440897629151</v>
      </c>
      <c r="L179" s="52">
        <f t="shared" si="18"/>
        <v>0.76988440897629151</v>
      </c>
      <c r="M179" s="52">
        <f t="shared" ref="M179:M242" si="19">J179/H179</f>
        <v>0.79817236266114211</v>
      </c>
      <c r="N179" s="52">
        <f t="shared" ref="N179:N242" si="20">J179/I179</f>
        <v>0.79817236266114211</v>
      </c>
    </row>
    <row r="180" spans="1:14" s="28" customFormat="1" x14ac:dyDescent="0.2">
      <c r="A180" s="47" t="s">
        <v>285</v>
      </c>
      <c r="B180" s="47" t="s">
        <v>87</v>
      </c>
      <c r="C180" s="49" t="s">
        <v>286</v>
      </c>
      <c r="D180" s="49" t="s">
        <v>42</v>
      </c>
      <c r="E180" s="50">
        <v>220840.58</v>
      </c>
      <c r="F180" s="50">
        <v>220840.58</v>
      </c>
      <c r="G180" s="56">
        <v>212937.92</v>
      </c>
      <c r="H180" s="51">
        <v>1</v>
      </c>
      <c r="I180" s="51">
        <v>1</v>
      </c>
      <c r="J180" s="51">
        <v>1</v>
      </c>
      <c r="K180" s="52">
        <f t="shared" si="17"/>
        <v>0.96421554408161769</v>
      </c>
      <c r="L180" s="52">
        <f t="shared" si="18"/>
        <v>0.96421554408161769</v>
      </c>
      <c r="M180" s="52">
        <f t="shared" si="19"/>
        <v>1</v>
      </c>
      <c r="N180" s="52">
        <f t="shared" si="20"/>
        <v>1</v>
      </c>
    </row>
    <row r="181" spans="1:14" s="28" customFormat="1" ht="22.5" x14ac:dyDescent="0.2">
      <c r="A181" s="47" t="s">
        <v>287</v>
      </c>
      <c r="B181" s="47" t="s">
        <v>45</v>
      </c>
      <c r="C181" s="49" t="s">
        <v>288</v>
      </c>
      <c r="D181" s="49" t="s">
        <v>42</v>
      </c>
      <c r="E181" s="50">
        <v>183790.24</v>
      </c>
      <c r="F181" s="50">
        <v>183790.24</v>
      </c>
      <c r="G181" s="56">
        <v>126091.42</v>
      </c>
      <c r="H181" s="51">
        <v>1</v>
      </c>
      <c r="I181" s="51">
        <v>1</v>
      </c>
      <c r="J181" s="51">
        <v>1</v>
      </c>
      <c r="K181" s="52">
        <f t="shared" si="17"/>
        <v>0.68606156670778606</v>
      </c>
      <c r="L181" s="52">
        <f t="shared" si="18"/>
        <v>0.68606156670778606</v>
      </c>
      <c r="M181" s="52">
        <f t="shared" si="19"/>
        <v>1</v>
      </c>
      <c r="N181" s="52">
        <f t="shared" si="20"/>
        <v>1</v>
      </c>
    </row>
    <row r="182" spans="1:14" s="28" customFormat="1" ht="22.5" x14ac:dyDescent="0.2">
      <c r="A182" s="47" t="s">
        <v>289</v>
      </c>
      <c r="B182" s="47" t="s">
        <v>87</v>
      </c>
      <c r="C182" s="49" t="s">
        <v>290</v>
      </c>
      <c r="D182" s="49" t="s">
        <v>42</v>
      </c>
      <c r="E182" s="50">
        <v>495054.55</v>
      </c>
      <c r="F182" s="50">
        <v>495054.55</v>
      </c>
      <c r="G182" s="56">
        <v>324092.98</v>
      </c>
      <c r="H182" s="51">
        <v>1</v>
      </c>
      <c r="I182" s="51">
        <v>1</v>
      </c>
      <c r="J182" s="51">
        <v>1</v>
      </c>
      <c r="K182" s="52">
        <f t="shared" si="17"/>
        <v>0.65466114794824126</v>
      </c>
      <c r="L182" s="52">
        <f t="shared" si="18"/>
        <v>0.65466114794824126</v>
      </c>
      <c r="M182" s="52">
        <f t="shared" si="19"/>
        <v>1</v>
      </c>
      <c r="N182" s="52">
        <f t="shared" si="20"/>
        <v>1</v>
      </c>
    </row>
    <row r="183" spans="1:14" s="28" customFormat="1" x14ac:dyDescent="0.2">
      <c r="A183" s="47" t="s">
        <v>291</v>
      </c>
      <c r="B183" s="47" t="s">
        <v>87</v>
      </c>
      <c r="C183" s="49" t="s">
        <v>292</v>
      </c>
      <c r="D183" s="49" t="s">
        <v>42</v>
      </c>
      <c r="E183" s="50">
        <v>379241.25</v>
      </c>
      <c r="F183" s="50">
        <v>379241.25</v>
      </c>
      <c r="G183" s="56">
        <v>238025.2</v>
      </c>
      <c r="H183" s="51">
        <v>1</v>
      </c>
      <c r="I183" s="51">
        <v>1</v>
      </c>
      <c r="J183" s="51">
        <v>1</v>
      </c>
      <c r="K183" s="52">
        <f t="shared" si="17"/>
        <v>0.62763531129590999</v>
      </c>
      <c r="L183" s="52">
        <f t="shared" si="18"/>
        <v>0.62763531129590999</v>
      </c>
      <c r="M183" s="52">
        <f t="shared" si="19"/>
        <v>1</v>
      </c>
      <c r="N183" s="52">
        <f t="shared" si="20"/>
        <v>1</v>
      </c>
    </row>
    <row r="184" spans="1:14" s="28" customFormat="1" x14ac:dyDescent="0.2">
      <c r="A184" s="47" t="s">
        <v>293</v>
      </c>
      <c r="B184" s="47" t="s">
        <v>87</v>
      </c>
      <c r="C184" s="49" t="s">
        <v>294</v>
      </c>
      <c r="D184" s="49" t="s">
        <v>42</v>
      </c>
      <c r="E184" s="50">
        <v>983494.23</v>
      </c>
      <c r="F184" s="50">
        <v>983494.23</v>
      </c>
      <c r="G184" s="56">
        <v>898271.43</v>
      </c>
      <c r="H184" s="51">
        <v>1</v>
      </c>
      <c r="I184" s="51">
        <v>1</v>
      </c>
      <c r="J184" s="51">
        <v>1</v>
      </c>
      <c r="K184" s="52">
        <f t="shared" si="17"/>
        <v>0.91334692426207731</v>
      </c>
      <c r="L184" s="52">
        <f t="shared" si="18"/>
        <v>0.91334692426207731</v>
      </c>
      <c r="M184" s="52">
        <f t="shared" si="19"/>
        <v>1</v>
      </c>
      <c r="N184" s="52">
        <f t="shared" si="20"/>
        <v>1</v>
      </c>
    </row>
    <row r="185" spans="1:14" s="28" customFormat="1" x14ac:dyDescent="0.2">
      <c r="A185" s="47" t="s">
        <v>295</v>
      </c>
      <c r="B185" s="47" t="s">
        <v>87</v>
      </c>
      <c r="C185" s="49" t="s">
        <v>296</v>
      </c>
      <c r="D185" s="49" t="s">
        <v>42</v>
      </c>
      <c r="E185" s="50">
        <v>693351.7</v>
      </c>
      <c r="F185" s="50">
        <v>693351.7</v>
      </c>
      <c r="G185" s="56">
        <v>631519.35</v>
      </c>
      <c r="H185" s="51">
        <v>1</v>
      </c>
      <c r="I185" s="51">
        <v>1</v>
      </c>
      <c r="J185" s="51">
        <v>1</v>
      </c>
      <c r="K185" s="52">
        <f t="shared" si="17"/>
        <v>0.91082108834520781</v>
      </c>
      <c r="L185" s="52">
        <f t="shared" si="18"/>
        <v>0.91082108834520781</v>
      </c>
      <c r="M185" s="52">
        <f t="shared" si="19"/>
        <v>1</v>
      </c>
      <c r="N185" s="52">
        <f t="shared" si="20"/>
        <v>1</v>
      </c>
    </row>
    <row r="186" spans="1:14" s="28" customFormat="1" x14ac:dyDescent="0.2">
      <c r="A186" s="47" t="s">
        <v>297</v>
      </c>
      <c r="B186" s="47" t="s">
        <v>87</v>
      </c>
      <c r="C186" s="49" t="s">
        <v>298</v>
      </c>
      <c r="D186" s="49" t="s">
        <v>42</v>
      </c>
      <c r="E186" s="50">
        <v>1285395.72</v>
      </c>
      <c r="F186" s="50">
        <v>1285395.72</v>
      </c>
      <c r="G186" s="56">
        <v>1038640.92</v>
      </c>
      <c r="H186" s="51">
        <v>1</v>
      </c>
      <c r="I186" s="51">
        <v>1</v>
      </c>
      <c r="J186" s="51">
        <v>1</v>
      </c>
      <c r="K186" s="52">
        <f t="shared" si="17"/>
        <v>0.80803203545753211</v>
      </c>
      <c r="L186" s="52">
        <f t="shared" si="18"/>
        <v>0.80803203545753211</v>
      </c>
      <c r="M186" s="52">
        <f t="shared" si="19"/>
        <v>1</v>
      </c>
      <c r="N186" s="52">
        <f t="shared" si="20"/>
        <v>1</v>
      </c>
    </row>
    <row r="187" spans="1:14" s="28" customFormat="1" x14ac:dyDescent="0.2">
      <c r="A187" s="47" t="s">
        <v>299</v>
      </c>
      <c r="B187" s="47" t="s">
        <v>87</v>
      </c>
      <c r="C187" s="49" t="s">
        <v>300</v>
      </c>
      <c r="D187" s="49" t="s">
        <v>42</v>
      </c>
      <c r="E187" s="50">
        <v>395882.99</v>
      </c>
      <c r="F187" s="50">
        <v>395882.99</v>
      </c>
      <c r="G187" s="56">
        <v>395882.99</v>
      </c>
      <c r="H187" s="51">
        <v>1</v>
      </c>
      <c r="I187" s="51">
        <v>1</v>
      </c>
      <c r="J187" s="51">
        <v>1</v>
      </c>
      <c r="K187" s="52">
        <f t="shared" si="17"/>
        <v>1</v>
      </c>
      <c r="L187" s="52">
        <f t="shared" si="18"/>
        <v>1</v>
      </c>
      <c r="M187" s="52">
        <f t="shared" si="19"/>
        <v>1</v>
      </c>
      <c r="N187" s="52">
        <f t="shared" si="20"/>
        <v>1</v>
      </c>
    </row>
    <row r="188" spans="1:14" s="28" customFormat="1" x14ac:dyDescent="0.2">
      <c r="A188" s="47" t="s">
        <v>301</v>
      </c>
      <c r="B188" s="47" t="s">
        <v>133</v>
      </c>
      <c r="C188" s="49" t="s">
        <v>302</v>
      </c>
      <c r="D188" s="49" t="s">
        <v>42</v>
      </c>
      <c r="E188" s="50">
        <v>1300000</v>
      </c>
      <c r="F188" s="50">
        <v>1300000</v>
      </c>
      <c r="G188" s="50">
        <v>0</v>
      </c>
      <c r="H188" s="51">
        <v>1</v>
      </c>
      <c r="I188" s="51">
        <v>1</v>
      </c>
      <c r="J188" s="51">
        <v>1</v>
      </c>
      <c r="K188" s="52">
        <f t="shared" si="17"/>
        <v>0</v>
      </c>
      <c r="L188" s="52">
        <f t="shared" si="18"/>
        <v>0</v>
      </c>
      <c r="M188" s="52">
        <f t="shared" si="19"/>
        <v>1</v>
      </c>
      <c r="N188" s="52">
        <f t="shared" si="20"/>
        <v>1</v>
      </c>
    </row>
    <row r="189" spans="1:14" s="28" customFormat="1" ht="22.5" x14ac:dyDescent="0.2">
      <c r="A189" s="47" t="s">
        <v>303</v>
      </c>
      <c r="B189" s="47" t="s">
        <v>133</v>
      </c>
      <c r="C189" s="49" t="s">
        <v>304</v>
      </c>
      <c r="D189" s="49" t="s">
        <v>42</v>
      </c>
      <c r="E189" s="50">
        <v>1260000</v>
      </c>
      <c r="F189" s="50">
        <v>1260000</v>
      </c>
      <c r="G189" s="56">
        <v>1023750</v>
      </c>
      <c r="H189" s="51">
        <v>1</v>
      </c>
      <c r="I189" s="51">
        <v>1</v>
      </c>
      <c r="J189" s="51">
        <v>1</v>
      </c>
      <c r="K189" s="52">
        <f t="shared" si="17"/>
        <v>0.8125</v>
      </c>
      <c r="L189" s="52">
        <f t="shared" si="18"/>
        <v>0.8125</v>
      </c>
      <c r="M189" s="52">
        <f t="shared" si="19"/>
        <v>1</v>
      </c>
      <c r="N189" s="52">
        <f t="shared" si="20"/>
        <v>1</v>
      </c>
    </row>
    <row r="190" spans="1:14" s="28" customFormat="1" x14ac:dyDescent="0.2">
      <c r="A190" s="47" t="s">
        <v>305</v>
      </c>
      <c r="B190" s="47" t="s">
        <v>133</v>
      </c>
      <c r="C190" s="49" t="s">
        <v>306</v>
      </c>
      <c r="D190" s="49" t="s">
        <v>42</v>
      </c>
      <c r="E190" s="50">
        <v>1260000</v>
      </c>
      <c r="F190" s="50">
        <v>1260000</v>
      </c>
      <c r="G190" s="56">
        <v>1091592.6599999999</v>
      </c>
      <c r="H190" s="51">
        <v>1</v>
      </c>
      <c r="I190" s="51">
        <v>1</v>
      </c>
      <c r="J190" s="51">
        <v>1</v>
      </c>
      <c r="K190" s="52">
        <f t="shared" si="17"/>
        <v>0.86634338095238084</v>
      </c>
      <c r="L190" s="52">
        <f t="shared" si="18"/>
        <v>0.86634338095238084</v>
      </c>
      <c r="M190" s="52">
        <f t="shared" si="19"/>
        <v>1</v>
      </c>
      <c r="N190" s="52">
        <f t="shared" si="20"/>
        <v>1</v>
      </c>
    </row>
    <row r="191" spans="1:14" s="28" customFormat="1" ht="22.5" x14ac:dyDescent="0.2">
      <c r="A191" s="47" t="s">
        <v>307</v>
      </c>
      <c r="B191" s="47" t="s">
        <v>87</v>
      </c>
      <c r="C191" s="49" t="s">
        <v>308</v>
      </c>
      <c r="D191" s="49" t="s">
        <v>42</v>
      </c>
      <c r="E191" s="50">
        <v>1265000</v>
      </c>
      <c r="F191" s="50">
        <v>1265000</v>
      </c>
      <c r="G191" s="56">
        <v>1265000</v>
      </c>
      <c r="H191" s="51">
        <v>1</v>
      </c>
      <c r="I191" s="51">
        <v>1</v>
      </c>
      <c r="J191" s="51">
        <v>1</v>
      </c>
      <c r="K191" s="52">
        <f t="shared" si="17"/>
        <v>1</v>
      </c>
      <c r="L191" s="52">
        <f t="shared" si="18"/>
        <v>1</v>
      </c>
      <c r="M191" s="52">
        <f t="shared" si="19"/>
        <v>1</v>
      </c>
      <c r="N191" s="52">
        <f t="shared" si="20"/>
        <v>1</v>
      </c>
    </row>
    <row r="192" spans="1:14" s="28" customFormat="1" ht="22.5" x14ac:dyDescent="0.2">
      <c r="A192" s="47" t="s">
        <v>309</v>
      </c>
      <c r="B192" s="47" t="s">
        <v>133</v>
      </c>
      <c r="C192" s="49" t="s">
        <v>310</v>
      </c>
      <c r="D192" s="49" t="s">
        <v>42</v>
      </c>
      <c r="E192" s="50">
        <v>827096.98</v>
      </c>
      <c r="F192" s="50">
        <v>827096.98</v>
      </c>
      <c r="G192" s="56">
        <v>679227.14</v>
      </c>
      <c r="H192" s="51">
        <v>1</v>
      </c>
      <c r="I192" s="51">
        <v>1</v>
      </c>
      <c r="J192" s="51">
        <v>1</v>
      </c>
      <c r="K192" s="52">
        <f t="shared" si="17"/>
        <v>0.82121825665473958</v>
      </c>
      <c r="L192" s="52">
        <f t="shared" si="18"/>
        <v>0.82121825665473958</v>
      </c>
      <c r="M192" s="52">
        <f t="shared" si="19"/>
        <v>1</v>
      </c>
      <c r="N192" s="52">
        <f t="shared" si="20"/>
        <v>1</v>
      </c>
    </row>
    <row r="193" spans="1:14" s="28" customFormat="1" x14ac:dyDescent="0.2">
      <c r="A193" s="47" t="s">
        <v>311</v>
      </c>
      <c r="B193" s="47" t="s">
        <v>87</v>
      </c>
      <c r="C193" s="49" t="s">
        <v>312</v>
      </c>
      <c r="D193" s="49" t="s">
        <v>42</v>
      </c>
      <c r="E193" s="50">
        <v>165000</v>
      </c>
      <c r="F193" s="50">
        <v>165000</v>
      </c>
      <c r="G193" s="50">
        <v>134877.48000000001</v>
      </c>
      <c r="H193" s="51">
        <v>1</v>
      </c>
      <c r="I193" s="51">
        <v>1</v>
      </c>
      <c r="J193" s="51">
        <v>1</v>
      </c>
      <c r="K193" s="52">
        <f t="shared" si="17"/>
        <v>0.81743927272727279</v>
      </c>
      <c r="L193" s="52">
        <f t="shared" si="18"/>
        <v>0.81743927272727279</v>
      </c>
      <c r="M193" s="52">
        <f t="shared" si="19"/>
        <v>1</v>
      </c>
      <c r="N193" s="52">
        <f t="shared" si="20"/>
        <v>1</v>
      </c>
    </row>
    <row r="194" spans="1:14" s="28" customFormat="1" ht="22.5" x14ac:dyDescent="0.2">
      <c r="A194" s="47" t="s">
        <v>313</v>
      </c>
      <c r="B194" s="48" t="s">
        <v>102</v>
      </c>
      <c r="C194" s="49" t="s">
        <v>314</v>
      </c>
      <c r="D194" s="49" t="s">
        <v>42</v>
      </c>
      <c r="E194" s="50">
        <v>445278.99</v>
      </c>
      <c r="F194" s="50">
        <v>445278.99</v>
      </c>
      <c r="G194" s="56">
        <v>445279</v>
      </c>
      <c r="H194" s="51">
        <v>1</v>
      </c>
      <c r="I194" s="51">
        <v>1</v>
      </c>
      <c r="J194" s="51">
        <v>1</v>
      </c>
      <c r="K194" s="52">
        <f t="shared" si="17"/>
        <v>1.0000000224578303</v>
      </c>
      <c r="L194" s="52">
        <f t="shared" si="18"/>
        <v>1.0000000224578303</v>
      </c>
      <c r="M194" s="52">
        <f t="shared" si="19"/>
        <v>1</v>
      </c>
      <c r="N194" s="52">
        <f t="shared" si="20"/>
        <v>1</v>
      </c>
    </row>
    <row r="195" spans="1:14" s="28" customFormat="1" x14ac:dyDescent="0.2">
      <c r="A195" s="47" t="s">
        <v>315</v>
      </c>
      <c r="B195" s="47" t="s">
        <v>87</v>
      </c>
      <c r="C195" s="49" t="s">
        <v>316</v>
      </c>
      <c r="D195" s="49" t="s">
        <v>42</v>
      </c>
      <c r="E195" s="50">
        <v>223000</v>
      </c>
      <c r="F195" s="50">
        <v>223000</v>
      </c>
      <c r="G195" s="56">
        <v>205009.42</v>
      </c>
      <c r="H195" s="51">
        <v>1</v>
      </c>
      <c r="I195" s="51">
        <v>1</v>
      </c>
      <c r="J195" s="51">
        <v>1</v>
      </c>
      <c r="K195" s="52">
        <f t="shared" si="17"/>
        <v>0.91932475336322872</v>
      </c>
      <c r="L195" s="52">
        <f t="shared" si="18"/>
        <v>0.91932475336322872</v>
      </c>
      <c r="M195" s="52">
        <f t="shared" si="19"/>
        <v>1</v>
      </c>
      <c r="N195" s="52">
        <f t="shared" si="20"/>
        <v>1</v>
      </c>
    </row>
    <row r="196" spans="1:14" s="28" customFormat="1" ht="22.5" x14ac:dyDescent="0.2">
      <c r="A196" s="47" t="s">
        <v>317</v>
      </c>
      <c r="B196" s="48" t="s">
        <v>102</v>
      </c>
      <c r="C196" s="49" t="s">
        <v>318</v>
      </c>
      <c r="D196" s="49" t="s">
        <v>42</v>
      </c>
      <c r="E196" s="50">
        <v>176896.8</v>
      </c>
      <c r="F196" s="50">
        <v>176896.8</v>
      </c>
      <c r="G196" s="56">
        <v>176896.8</v>
      </c>
      <c r="H196" s="51">
        <v>1</v>
      </c>
      <c r="I196" s="51">
        <v>1</v>
      </c>
      <c r="J196" s="51">
        <v>1</v>
      </c>
      <c r="K196" s="52">
        <f t="shared" si="17"/>
        <v>1</v>
      </c>
      <c r="L196" s="52">
        <f t="shared" si="18"/>
        <v>1</v>
      </c>
      <c r="M196" s="52">
        <f t="shared" si="19"/>
        <v>1</v>
      </c>
      <c r="N196" s="52">
        <f t="shared" si="20"/>
        <v>1</v>
      </c>
    </row>
    <row r="197" spans="1:14" s="28" customFormat="1" ht="22.5" x14ac:dyDescent="0.2">
      <c r="A197" s="47" t="s">
        <v>319</v>
      </c>
      <c r="B197" s="47" t="s">
        <v>45</v>
      </c>
      <c r="C197" s="49" t="s">
        <v>320</v>
      </c>
      <c r="D197" s="49" t="s">
        <v>42</v>
      </c>
      <c r="E197" s="50">
        <v>237795.88</v>
      </c>
      <c r="F197" s="50">
        <v>237795.88</v>
      </c>
      <c r="G197" s="56">
        <v>199532.15</v>
      </c>
      <c r="H197" s="51">
        <v>1</v>
      </c>
      <c r="I197" s="51">
        <v>1</v>
      </c>
      <c r="J197" s="51">
        <v>1</v>
      </c>
      <c r="K197" s="52">
        <f t="shared" si="17"/>
        <v>0.83909002124006515</v>
      </c>
      <c r="L197" s="52">
        <f t="shared" si="18"/>
        <v>0.83909002124006515</v>
      </c>
      <c r="M197" s="52">
        <f t="shared" si="19"/>
        <v>1</v>
      </c>
      <c r="N197" s="52">
        <f t="shared" si="20"/>
        <v>1</v>
      </c>
    </row>
    <row r="198" spans="1:14" s="28" customFormat="1" ht="22.5" x14ac:dyDescent="0.2">
      <c r="A198" s="47" t="s">
        <v>321</v>
      </c>
      <c r="B198" s="47" t="s">
        <v>45</v>
      </c>
      <c r="C198" s="49" t="s">
        <v>322</v>
      </c>
      <c r="D198" s="49" t="s">
        <v>42</v>
      </c>
      <c r="E198" s="50">
        <v>406741</v>
      </c>
      <c r="F198" s="50">
        <v>406741</v>
      </c>
      <c r="G198" s="56">
        <v>358911.06</v>
      </c>
      <c r="H198" s="51">
        <v>149.27000000000001</v>
      </c>
      <c r="I198" s="51">
        <v>149.27000000000001</v>
      </c>
      <c r="J198" s="51">
        <v>149.27000000000001</v>
      </c>
      <c r="K198" s="52">
        <f t="shared" si="17"/>
        <v>0.88240688792130617</v>
      </c>
      <c r="L198" s="52">
        <f t="shared" si="18"/>
        <v>0.88240688792130617</v>
      </c>
      <c r="M198" s="52">
        <f t="shared" si="19"/>
        <v>1</v>
      </c>
      <c r="N198" s="52">
        <f t="shared" si="20"/>
        <v>1</v>
      </c>
    </row>
    <row r="199" spans="1:14" s="28" customFormat="1" ht="22.5" x14ac:dyDescent="0.2">
      <c r="A199" s="47" t="s">
        <v>323</v>
      </c>
      <c r="B199" s="47" t="s">
        <v>45</v>
      </c>
      <c r="C199" s="49" t="s">
        <v>165</v>
      </c>
      <c r="D199" s="49" t="s">
        <v>42</v>
      </c>
      <c r="E199" s="50">
        <v>204507.8</v>
      </c>
      <c r="F199" s="50">
        <v>204507.8</v>
      </c>
      <c r="G199" s="56">
        <v>177381.59</v>
      </c>
      <c r="H199" s="51">
        <v>1</v>
      </c>
      <c r="I199" s="51">
        <v>1</v>
      </c>
      <c r="J199" s="51">
        <v>1</v>
      </c>
      <c r="K199" s="52">
        <f t="shared" si="17"/>
        <v>0.86735855551719787</v>
      </c>
      <c r="L199" s="52">
        <f t="shared" si="18"/>
        <v>0.86735855551719787</v>
      </c>
      <c r="M199" s="52">
        <f t="shared" si="19"/>
        <v>1</v>
      </c>
      <c r="N199" s="52">
        <f t="shared" si="20"/>
        <v>1</v>
      </c>
    </row>
    <row r="200" spans="1:14" s="28" customFormat="1" ht="22.5" x14ac:dyDescent="0.2">
      <c r="A200" s="47" t="s">
        <v>324</v>
      </c>
      <c r="B200" s="47" t="s">
        <v>87</v>
      </c>
      <c r="C200" s="49" t="s">
        <v>325</v>
      </c>
      <c r="D200" s="49" t="s">
        <v>42</v>
      </c>
      <c r="E200" s="50">
        <v>250000</v>
      </c>
      <c r="F200" s="50">
        <v>250000</v>
      </c>
      <c r="G200" s="56">
        <v>201358.85</v>
      </c>
      <c r="H200" s="51">
        <v>1</v>
      </c>
      <c r="I200" s="51">
        <v>1</v>
      </c>
      <c r="J200" s="51">
        <v>1</v>
      </c>
      <c r="K200" s="52">
        <f t="shared" si="17"/>
        <v>0.80543540000000002</v>
      </c>
      <c r="L200" s="52">
        <f t="shared" si="18"/>
        <v>0.80543540000000002</v>
      </c>
      <c r="M200" s="52">
        <f t="shared" si="19"/>
        <v>1</v>
      </c>
      <c r="N200" s="52">
        <f t="shared" si="20"/>
        <v>1</v>
      </c>
    </row>
    <row r="201" spans="1:14" s="28" customFormat="1" ht="22.5" x14ac:dyDescent="0.2">
      <c r="A201" s="47" t="s">
        <v>326</v>
      </c>
      <c r="B201" s="47" t="s">
        <v>87</v>
      </c>
      <c r="C201" s="49" t="s">
        <v>327</v>
      </c>
      <c r="D201" s="49" t="s">
        <v>42</v>
      </c>
      <c r="E201" s="50">
        <v>620000</v>
      </c>
      <c r="F201" s="50">
        <v>620000</v>
      </c>
      <c r="G201" s="50">
        <v>0</v>
      </c>
      <c r="H201" s="51">
        <v>281.82</v>
      </c>
      <c r="I201" s="51">
        <v>281.82</v>
      </c>
      <c r="J201" s="51">
        <v>281.82</v>
      </c>
      <c r="K201" s="52">
        <f t="shared" si="17"/>
        <v>0</v>
      </c>
      <c r="L201" s="52">
        <f t="shared" si="18"/>
        <v>0</v>
      </c>
      <c r="M201" s="52">
        <f t="shared" si="19"/>
        <v>1</v>
      </c>
      <c r="N201" s="52">
        <f t="shared" si="20"/>
        <v>1</v>
      </c>
    </row>
    <row r="202" spans="1:14" s="28" customFormat="1" x14ac:dyDescent="0.2">
      <c r="A202" s="47" t="s">
        <v>328</v>
      </c>
      <c r="B202" s="47" t="s">
        <v>87</v>
      </c>
      <c r="C202" s="49" t="s">
        <v>329</v>
      </c>
      <c r="D202" s="49" t="s">
        <v>42</v>
      </c>
      <c r="E202" s="50">
        <v>220000</v>
      </c>
      <c r="F202" s="50">
        <v>220000</v>
      </c>
      <c r="G202" s="50">
        <v>0</v>
      </c>
      <c r="H202" s="51">
        <v>1</v>
      </c>
      <c r="I202" s="51">
        <v>1</v>
      </c>
      <c r="J202" s="51">
        <v>0</v>
      </c>
      <c r="K202" s="52">
        <f t="shared" si="17"/>
        <v>0</v>
      </c>
      <c r="L202" s="52">
        <f t="shared" si="18"/>
        <v>0</v>
      </c>
      <c r="M202" s="52">
        <f t="shared" si="19"/>
        <v>0</v>
      </c>
      <c r="N202" s="52">
        <f t="shared" si="20"/>
        <v>0</v>
      </c>
    </row>
    <row r="203" spans="1:14" s="28" customFormat="1" x14ac:dyDescent="0.2">
      <c r="A203" s="47" t="s">
        <v>330</v>
      </c>
      <c r="B203" s="47" t="s">
        <v>243</v>
      </c>
      <c r="C203" s="49" t="s">
        <v>331</v>
      </c>
      <c r="D203" s="49" t="s">
        <v>42</v>
      </c>
      <c r="E203" s="50">
        <v>1293500.99</v>
      </c>
      <c r="F203" s="50">
        <v>1293500.99</v>
      </c>
      <c r="G203" s="56">
        <v>1043007.77</v>
      </c>
      <c r="H203" s="51">
        <v>165</v>
      </c>
      <c r="I203" s="51">
        <v>165</v>
      </c>
      <c r="J203" s="51">
        <v>120</v>
      </c>
      <c r="K203" s="52">
        <f t="shared" si="17"/>
        <v>0.80634477906352431</v>
      </c>
      <c r="L203" s="52">
        <f t="shared" si="18"/>
        <v>0.80634477906352431</v>
      </c>
      <c r="M203" s="52">
        <f t="shared" si="19"/>
        <v>0.72727272727272729</v>
      </c>
      <c r="N203" s="52">
        <f t="shared" si="20"/>
        <v>0.72727272727272729</v>
      </c>
    </row>
    <row r="204" spans="1:14" s="28" customFormat="1" x14ac:dyDescent="0.2">
      <c r="A204" s="47" t="s">
        <v>332</v>
      </c>
      <c r="B204" s="47" t="s">
        <v>87</v>
      </c>
      <c r="C204" s="49" t="s">
        <v>333</v>
      </c>
      <c r="D204" s="49" t="s">
        <v>42</v>
      </c>
      <c r="E204" s="50">
        <v>1265000</v>
      </c>
      <c r="F204" s="50">
        <v>1265000</v>
      </c>
      <c r="G204" s="56">
        <v>1009656.94</v>
      </c>
      <c r="H204" s="51">
        <v>1</v>
      </c>
      <c r="I204" s="51">
        <v>1</v>
      </c>
      <c r="J204" s="51">
        <v>1</v>
      </c>
      <c r="K204" s="52">
        <f t="shared" si="17"/>
        <v>0.79814777865612641</v>
      </c>
      <c r="L204" s="52">
        <f t="shared" si="18"/>
        <v>0.79814777865612641</v>
      </c>
      <c r="M204" s="52">
        <f t="shared" si="19"/>
        <v>1</v>
      </c>
      <c r="N204" s="52">
        <f t="shared" si="20"/>
        <v>1</v>
      </c>
    </row>
    <row r="205" spans="1:14" s="28" customFormat="1" ht="22.5" x14ac:dyDescent="0.2">
      <c r="A205" s="47" t="s">
        <v>334</v>
      </c>
      <c r="B205" s="47" t="s">
        <v>591</v>
      </c>
      <c r="C205" s="49" t="s">
        <v>335</v>
      </c>
      <c r="D205" s="49" t="s">
        <v>42</v>
      </c>
      <c r="E205" s="50">
        <v>1300000</v>
      </c>
      <c r="F205" s="50">
        <v>1300000</v>
      </c>
      <c r="G205" s="50">
        <v>0</v>
      </c>
      <c r="H205" s="51">
        <v>1</v>
      </c>
      <c r="I205" s="51">
        <v>1</v>
      </c>
      <c r="J205" s="51">
        <v>0</v>
      </c>
      <c r="K205" s="52">
        <f t="shared" si="17"/>
        <v>0</v>
      </c>
      <c r="L205" s="52">
        <f t="shared" si="18"/>
        <v>0</v>
      </c>
      <c r="M205" s="52">
        <f t="shared" si="19"/>
        <v>0</v>
      </c>
      <c r="N205" s="52">
        <f t="shared" si="20"/>
        <v>0</v>
      </c>
    </row>
    <row r="206" spans="1:14" s="28" customFormat="1" ht="22.5" x14ac:dyDescent="0.2">
      <c r="A206" s="47" t="s">
        <v>581</v>
      </c>
      <c r="B206" s="47" t="s">
        <v>45</v>
      </c>
      <c r="C206" s="49" t="s">
        <v>336</v>
      </c>
      <c r="D206" s="49" t="s">
        <v>42</v>
      </c>
      <c r="E206" s="50">
        <v>291340.74</v>
      </c>
      <c r="F206" s="50">
        <v>291340.74</v>
      </c>
      <c r="G206" s="50">
        <v>0</v>
      </c>
      <c r="H206" s="51">
        <v>291.33999999999997</v>
      </c>
      <c r="I206" s="51">
        <v>291.33999999999997</v>
      </c>
      <c r="J206" s="51">
        <v>0</v>
      </c>
      <c r="K206" s="52">
        <f t="shared" si="17"/>
        <v>0</v>
      </c>
      <c r="L206" s="52">
        <f t="shared" si="18"/>
        <v>0</v>
      </c>
      <c r="M206" s="52">
        <f t="shared" si="19"/>
        <v>0</v>
      </c>
      <c r="N206" s="52">
        <f t="shared" si="20"/>
        <v>0</v>
      </c>
    </row>
    <row r="207" spans="1:14" s="28" customFormat="1" ht="22.5" x14ac:dyDescent="0.2">
      <c r="A207" s="47" t="s">
        <v>580</v>
      </c>
      <c r="B207" s="47" t="s">
        <v>87</v>
      </c>
      <c r="C207" s="49" t="s">
        <v>595</v>
      </c>
      <c r="D207" s="49" t="s">
        <v>42</v>
      </c>
      <c r="E207" s="50">
        <v>620000</v>
      </c>
      <c r="F207" s="50">
        <v>620000</v>
      </c>
      <c r="G207" s="50">
        <v>0</v>
      </c>
      <c r="H207" s="51">
        <v>281.82</v>
      </c>
      <c r="I207" s="51">
        <v>281.82</v>
      </c>
      <c r="J207" s="51">
        <v>281.82</v>
      </c>
      <c r="K207" s="52">
        <f t="shared" si="17"/>
        <v>0</v>
      </c>
      <c r="L207" s="52">
        <f t="shared" si="18"/>
        <v>0</v>
      </c>
      <c r="M207" s="52">
        <f t="shared" si="19"/>
        <v>1</v>
      </c>
      <c r="N207" s="52">
        <f t="shared" si="20"/>
        <v>1</v>
      </c>
    </row>
    <row r="208" spans="1:14" s="28" customFormat="1" ht="22.5" x14ac:dyDescent="0.2">
      <c r="A208" s="47" t="s">
        <v>337</v>
      </c>
      <c r="B208" s="47" t="s">
        <v>45</v>
      </c>
      <c r="C208" s="49" t="s">
        <v>338</v>
      </c>
      <c r="D208" s="49" t="s">
        <v>42</v>
      </c>
      <c r="E208" s="50">
        <v>226587.83</v>
      </c>
      <c r="F208" s="50">
        <v>226587.83</v>
      </c>
      <c r="G208" s="50">
        <v>0</v>
      </c>
      <c r="H208" s="51">
        <v>226.59</v>
      </c>
      <c r="I208" s="51">
        <v>226.59</v>
      </c>
      <c r="J208" s="51">
        <v>226.59</v>
      </c>
      <c r="K208" s="52">
        <f t="shared" si="17"/>
        <v>0</v>
      </c>
      <c r="L208" s="52">
        <f t="shared" si="18"/>
        <v>0</v>
      </c>
      <c r="M208" s="52">
        <f t="shared" si="19"/>
        <v>1</v>
      </c>
      <c r="N208" s="52">
        <f t="shared" si="20"/>
        <v>1</v>
      </c>
    </row>
    <row r="209" spans="1:14" s="28" customFormat="1" ht="22.5" x14ac:dyDescent="0.2">
      <c r="A209" s="47" t="s">
        <v>339</v>
      </c>
      <c r="B209" s="48" t="s">
        <v>102</v>
      </c>
      <c r="C209" s="49" t="s">
        <v>415</v>
      </c>
      <c r="D209" s="49" t="s">
        <v>42</v>
      </c>
      <c r="E209" s="50">
        <v>255442.13</v>
      </c>
      <c r="F209" s="50">
        <v>255442.13</v>
      </c>
      <c r="G209" s="50">
        <v>255442.16</v>
      </c>
      <c r="H209" s="51">
        <v>1</v>
      </c>
      <c r="I209" s="51">
        <v>1</v>
      </c>
      <c r="J209" s="51">
        <v>1</v>
      </c>
      <c r="K209" s="52">
        <f t="shared" si="17"/>
        <v>1.0000001174434303</v>
      </c>
      <c r="L209" s="52">
        <f t="shared" si="18"/>
        <v>1.0000001174434303</v>
      </c>
      <c r="M209" s="52">
        <f t="shared" si="19"/>
        <v>1</v>
      </c>
      <c r="N209" s="52">
        <f t="shared" si="20"/>
        <v>1</v>
      </c>
    </row>
    <row r="210" spans="1:14" s="28" customFormat="1" ht="22.5" x14ac:dyDescent="0.2">
      <c r="A210" s="47" t="s">
        <v>340</v>
      </c>
      <c r="B210" s="47" t="s">
        <v>591</v>
      </c>
      <c r="C210" s="49" t="s">
        <v>341</v>
      </c>
      <c r="D210" s="49" t="s">
        <v>42</v>
      </c>
      <c r="E210" s="50">
        <v>1296750.81</v>
      </c>
      <c r="F210" s="50">
        <v>1296750.81</v>
      </c>
      <c r="G210" s="50">
        <v>1156729.3999999999</v>
      </c>
      <c r="H210" s="51">
        <v>187.5</v>
      </c>
      <c r="I210" s="51">
        <v>187.5</v>
      </c>
      <c r="J210" s="51">
        <v>152</v>
      </c>
      <c r="K210" s="52">
        <f t="shared" si="17"/>
        <v>0.89202134371521991</v>
      </c>
      <c r="L210" s="52">
        <f t="shared" si="18"/>
        <v>0.89202134371521991</v>
      </c>
      <c r="M210" s="52">
        <f t="shared" si="19"/>
        <v>0.81066666666666665</v>
      </c>
      <c r="N210" s="52">
        <f t="shared" si="20"/>
        <v>0.81066666666666665</v>
      </c>
    </row>
    <row r="211" spans="1:14" s="28" customFormat="1" x14ac:dyDescent="0.2">
      <c r="A211" s="47" t="s">
        <v>582</v>
      </c>
      <c r="B211" s="48" t="s">
        <v>102</v>
      </c>
      <c r="C211" s="49" t="s">
        <v>211</v>
      </c>
      <c r="D211" s="49" t="s">
        <v>42</v>
      </c>
      <c r="E211" s="50">
        <v>50236.810000000056</v>
      </c>
      <c r="F211" s="50">
        <v>50236.810000000056</v>
      </c>
      <c r="G211" s="50">
        <v>50234.6</v>
      </c>
      <c r="H211" s="51">
        <v>1</v>
      </c>
      <c r="I211" s="51">
        <v>1</v>
      </c>
      <c r="J211" s="51">
        <v>1</v>
      </c>
      <c r="K211" s="52">
        <f t="shared" si="17"/>
        <v>0.99995600835323628</v>
      </c>
      <c r="L211" s="52">
        <f t="shared" si="18"/>
        <v>0.99995600835323628</v>
      </c>
      <c r="M211" s="52">
        <f t="shared" si="19"/>
        <v>1</v>
      </c>
      <c r="N211" s="52">
        <f t="shared" si="20"/>
        <v>1</v>
      </c>
    </row>
    <row r="212" spans="1:14" s="28" customFormat="1" ht="67.5" x14ac:dyDescent="0.2">
      <c r="A212" s="29" t="s">
        <v>570</v>
      </c>
      <c r="B212" s="47" t="s">
        <v>591</v>
      </c>
      <c r="C212" s="49" t="s">
        <v>512</v>
      </c>
      <c r="D212" s="49" t="s">
        <v>42</v>
      </c>
      <c r="E212" s="50">
        <v>10354848.060000001</v>
      </c>
      <c r="F212" s="50">
        <v>10354848.060000001</v>
      </c>
      <c r="G212" s="50">
        <v>9263789.7100000009</v>
      </c>
      <c r="H212" s="51">
        <v>951.08</v>
      </c>
      <c r="I212" s="51">
        <v>951.08</v>
      </c>
      <c r="J212" s="51">
        <v>820</v>
      </c>
      <c r="K212" s="52">
        <f t="shared" ref="K212:K275" si="21">G212/E212</f>
        <v>0.89463308938209574</v>
      </c>
      <c r="L212" s="52">
        <f t="shared" ref="L212:L275" si="22">G212/F212</f>
        <v>0.89463308938209574</v>
      </c>
      <c r="M212" s="52">
        <f t="shared" si="19"/>
        <v>0.86217773478571724</v>
      </c>
      <c r="N212" s="52">
        <f t="shared" si="20"/>
        <v>0.86217773478571724</v>
      </c>
    </row>
    <row r="213" spans="1:14" s="28" customFormat="1" ht="45" x14ac:dyDescent="0.2">
      <c r="A213" s="29" t="s">
        <v>571</v>
      </c>
      <c r="B213" s="47" t="s">
        <v>591</v>
      </c>
      <c r="C213" s="49" t="s">
        <v>554</v>
      </c>
      <c r="D213" s="49" t="s">
        <v>42</v>
      </c>
      <c r="E213" s="50">
        <v>3062244.65</v>
      </c>
      <c r="F213" s="50">
        <v>3062244.65</v>
      </c>
      <c r="G213" s="50">
        <v>2769323.8</v>
      </c>
      <c r="H213" s="51">
        <v>276.7</v>
      </c>
      <c r="I213" s="51">
        <v>276.7</v>
      </c>
      <c r="J213" s="51">
        <v>276.7</v>
      </c>
      <c r="K213" s="52">
        <f t="shared" si="21"/>
        <v>0.90434439978530123</v>
      </c>
      <c r="L213" s="52">
        <f t="shared" si="22"/>
        <v>0.90434439978530123</v>
      </c>
      <c r="M213" s="52">
        <f t="shared" si="19"/>
        <v>1</v>
      </c>
      <c r="N213" s="52">
        <f t="shared" si="20"/>
        <v>1</v>
      </c>
    </row>
    <row r="214" spans="1:14" s="28" customFormat="1" ht="45" x14ac:dyDescent="0.2">
      <c r="A214" s="29" t="s">
        <v>561</v>
      </c>
      <c r="B214" s="47" t="s">
        <v>591</v>
      </c>
      <c r="C214" s="49" t="s">
        <v>213</v>
      </c>
      <c r="D214" s="49" t="s">
        <v>42</v>
      </c>
      <c r="E214" s="50">
        <v>2095353.95</v>
      </c>
      <c r="F214" s="50">
        <v>2095353.95</v>
      </c>
      <c r="G214" s="50">
        <v>2094112.14</v>
      </c>
      <c r="H214" s="51">
        <v>192.5</v>
      </c>
      <c r="I214" s="51">
        <v>192.5</v>
      </c>
      <c r="J214" s="51">
        <v>192.5</v>
      </c>
      <c r="K214" s="52">
        <f t="shared" si="21"/>
        <v>0.99940735072468301</v>
      </c>
      <c r="L214" s="52">
        <f t="shared" si="22"/>
        <v>0.99940735072468301</v>
      </c>
      <c r="M214" s="52">
        <f t="shared" si="19"/>
        <v>1</v>
      </c>
      <c r="N214" s="52">
        <f t="shared" si="20"/>
        <v>1</v>
      </c>
    </row>
    <row r="215" spans="1:14" s="28" customFormat="1" ht="22.5" x14ac:dyDescent="0.2">
      <c r="A215" s="29" t="s">
        <v>562</v>
      </c>
      <c r="B215" s="48" t="s">
        <v>102</v>
      </c>
      <c r="C215" s="49" t="s">
        <v>513</v>
      </c>
      <c r="D215" s="49" t="s">
        <v>42</v>
      </c>
      <c r="E215" s="50">
        <v>479310.92</v>
      </c>
      <c r="F215" s="50">
        <v>479310.92</v>
      </c>
      <c r="G215" s="50">
        <v>460752.06</v>
      </c>
      <c r="H215" s="51">
        <v>314.99</v>
      </c>
      <c r="I215" s="51">
        <v>314.99</v>
      </c>
      <c r="J215" s="51">
        <v>314.99</v>
      </c>
      <c r="K215" s="52">
        <f t="shared" si="21"/>
        <v>0.96128012272284558</v>
      </c>
      <c r="L215" s="52">
        <f t="shared" si="22"/>
        <v>0.96128012272284558</v>
      </c>
      <c r="M215" s="52">
        <f t="shared" si="19"/>
        <v>1</v>
      </c>
      <c r="N215" s="52">
        <f t="shared" si="20"/>
        <v>1</v>
      </c>
    </row>
    <row r="216" spans="1:14" s="28" customFormat="1" x14ac:dyDescent="0.2">
      <c r="A216" s="29" t="s">
        <v>563</v>
      </c>
      <c r="B216" s="48" t="s">
        <v>102</v>
      </c>
      <c r="C216" s="49" t="s">
        <v>514</v>
      </c>
      <c r="D216" s="49" t="s">
        <v>42</v>
      </c>
      <c r="E216" s="50">
        <v>1459436.02</v>
      </c>
      <c r="F216" s="50">
        <v>1459436.02</v>
      </c>
      <c r="G216" s="50">
        <v>1196288.6399999999</v>
      </c>
      <c r="H216" s="51">
        <v>937.5</v>
      </c>
      <c r="I216" s="51">
        <v>937.5</v>
      </c>
      <c r="J216" s="51">
        <v>937.5</v>
      </c>
      <c r="K216" s="52">
        <f t="shared" si="21"/>
        <v>0.81969241789715441</v>
      </c>
      <c r="L216" s="52">
        <f t="shared" si="22"/>
        <v>0.81969241789715441</v>
      </c>
      <c r="M216" s="52">
        <f t="shared" si="19"/>
        <v>1</v>
      </c>
      <c r="N216" s="52">
        <f t="shared" si="20"/>
        <v>1</v>
      </c>
    </row>
    <row r="217" spans="1:14" s="28" customFormat="1" ht="22.5" x14ac:dyDescent="0.2">
      <c r="A217" s="47" t="s">
        <v>583</v>
      </c>
      <c r="B217" s="47" t="s">
        <v>45</v>
      </c>
      <c r="C217" s="49" t="s">
        <v>342</v>
      </c>
      <c r="D217" s="49" t="s">
        <v>42</v>
      </c>
      <c r="E217" s="50">
        <v>596116.99</v>
      </c>
      <c r="F217" s="50">
        <v>596116.99</v>
      </c>
      <c r="G217" s="50">
        <v>478268.96</v>
      </c>
      <c r="H217" s="51">
        <v>614</v>
      </c>
      <c r="I217" s="51">
        <v>614</v>
      </c>
      <c r="J217" s="51">
        <v>614</v>
      </c>
      <c r="K217" s="52">
        <f t="shared" si="21"/>
        <v>0.80230721154248608</v>
      </c>
      <c r="L217" s="52">
        <f t="shared" si="22"/>
        <v>0.80230721154248608</v>
      </c>
      <c r="M217" s="52">
        <f t="shared" si="19"/>
        <v>1</v>
      </c>
      <c r="N217" s="52">
        <f t="shared" si="20"/>
        <v>1</v>
      </c>
    </row>
    <row r="218" spans="1:14" s="28" customFormat="1" ht="22.5" x14ac:dyDescent="0.2">
      <c r="A218" s="47" t="s">
        <v>584</v>
      </c>
      <c r="B218" s="47" t="s">
        <v>87</v>
      </c>
      <c r="C218" s="49" t="s">
        <v>343</v>
      </c>
      <c r="D218" s="49" t="s">
        <v>42</v>
      </c>
      <c r="E218" s="50">
        <v>1184708.51</v>
      </c>
      <c r="F218" s="50">
        <v>1184708.51</v>
      </c>
      <c r="G218" s="50">
        <v>950594.82</v>
      </c>
      <c r="H218" s="51">
        <v>569.04</v>
      </c>
      <c r="I218" s="51">
        <v>569.04</v>
      </c>
      <c r="J218" s="51">
        <v>569.04</v>
      </c>
      <c r="K218" s="52">
        <f t="shared" si="21"/>
        <v>0.80238709520200879</v>
      </c>
      <c r="L218" s="52">
        <f t="shared" si="22"/>
        <v>0.80238709520200879</v>
      </c>
      <c r="M218" s="52">
        <f t="shared" si="19"/>
        <v>1</v>
      </c>
      <c r="N218" s="52">
        <f t="shared" si="20"/>
        <v>1</v>
      </c>
    </row>
    <row r="219" spans="1:14" s="28" customFormat="1" ht="45" x14ac:dyDescent="0.2">
      <c r="A219" s="47" t="s">
        <v>585</v>
      </c>
      <c r="B219" s="47" t="s">
        <v>45</v>
      </c>
      <c r="C219" s="49" t="s">
        <v>344</v>
      </c>
      <c r="D219" s="49" t="s">
        <v>42</v>
      </c>
      <c r="E219" s="50">
        <v>3221236.47</v>
      </c>
      <c r="F219" s="50">
        <v>3221236.47</v>
      </c>
      <c r="G219" s="50">
        <v>3221010.01</v>
      </c>
      <c r="H219" s="51">
        <v>334.4</v>
      </c>
      <c r="I219" s="51">
        <v>334.4</v>
      </c>
      <c r="J219" s="51">
        <v>334.4</v>
      </c>
      <c r="K219" s="52">
        <f t="shared" si="21"/>
        <v>0.99992969780327845</v>
      </c>
      <c r="L219" s="52">
        <f t="shared" si="22"/>
        <v>0.99992969780327845</v>
      </c>
      <c r="M219" s="52">
        <f t="shared" si="19"/>
        <v>1</v>
      </c>
      <c r="N219" s="52">
        <f t="shared" si="20"/>
        <v>1</v>
      </c>
    </row>
    <row r="220" spans="1:14" s="28" customFormat="1" x14ac:dyDescent="0.2">
      <c r="A220" s="47" t="s">
        <v>345</v>
      </c>
      <c r="B220" s="47" t="s">
        <v>87</v>
      </c>
      <c r="C220" s="49" t="s">
        <v>346</v>
      </c>
      <c r="D220" s="49" t="s">
        <v>42</v>
      </c>
      <c r="E220" s="50">
        <v>555360</v>
      </c>
      <c r="F220" s="50">
        <v>555360</v>
      </c>
      <c r="G220" s="50">
        <v>0</v>
      </c>
      <c r="H220" s="51">
        <v>252.44</v>
      </c>
      <c r="I220" s="51">
        <v>252.44</v>
      </c>
      <c r="J220" s="51">
        <v>215</v>
      </c>
      <c r="K220" s="52">
        <f t="shared" si="21"/>
        <v>0</v>
      </c>
      <c r="L220" s="52">
        <f t="shared" si="22"/>
        <v>0</v>
      </c>
      <c r="M220" s="52">
        <f t="shared" si="19"/>
        <v>0.85168752971003014</v>
      </c>
      <c r="N220" s="52">
        <f t="shared" si="20"/>
        <v>0.85168752971003014</v>
      </c>
    </row>
    <row r="221" spans="1:14" s="28" customFormat="1" ht="22.5" x14ac:dyDescent="0.2">
      <c r="A221" s="47" t="s">
        <v>347</v>
      </c>
      <c r="B221" s="47" t="s">
        <v>45</v>
      </c>
      <c r="C221" s="49" t="s">
        <v>348</v>
      </c>
      <c r="D221" s="49" t="s">
        <v>42</v>
      </c>
      <c r="E221" s="50">
        <v>370240</v>
      </c>
      <c r="F221" s="50">
        <v>370240</v>
      </c>
      <c r="G221" s="50">
        <v>0</v>
      </c>
      <c r="H221" s="51">
        <v>370.24</v>
      </c>
      <c r="I221" s="51">
        <v>370.24</v>
      </c>
      <c r="J221" s="51">
        <v>320</v>
      </c>
      <c r="K221" s="52">
        <f t="shared" si="21"/>
        <v>0</v>
      </c>
      <c r="L221" s="52">
        <f t="shared" si="22"/>
        <v>0</v>
      </c>
      <c r="M221" s="52">
        <f t="shared" si="19"/>
        <v>0.86430423509075194</v>
      </c>
      <c r="N221" s="52">
        <f t="shared" si="20"/>
        <v>0.86430423509075194</v>
      </c>
    </row>
    <row r="222" spans="1:14" s="28" customFormat="1" ht="22.5" x14ac:dyDescent="0.2">
      <c r="A222" s="47" t="s">
        <v>349</v>
      </c>
      <c r="B222" s="47" t="s">
        <v>45</v>
      </c>
      <c r="C222" s="49" t="s">
        <v>350</v>
      </c>
      <c r="D222" s="49" t="s">
        <v>42</v>
      </c>
      <c r="E222" s="50">
        <v>999994.7</v>
      </c>
      <c r="F222" s="50">
        <v>999994.7</v>
      </c>
      <c r="G222" s="50">
        <v>999994.7</v>
      </c>
      <c r="H222" s="51">
        <v>1409.47</v>
      </c>
      <c r="I222" s="51">
        <v>1409.47</v>
      </c>
      <c r="J222" s="51">
        <v>1300</v>
      </c>
      <c r="K222" s="52">
        <f t="shared" si="21"/>
        <v>1</v>
      </c>
      <c r="L222" s="52">
        <f t="shared" si="22"/>
        <v>1</v>
      </c>
      <c r="M222" s="52">
        <f t="shared" si="19"/>
        <v>0.92233250796398647</v>
      </c>
      <c r="N222" s="52">
        <f t="shared" si="20"/>
        <v>0.92233250796398647</v>
      </c>
    </row>
    <row r="223" spans="1:14" s="28" customFormat="1" ht="22.5" x14ac:dyDescent="0.2">
      <c r="A223" s="47" t="s">
        <v>572</v>
      </c>
      <c r="B223" s="48" t="s">
        <v>102</v>
      </c>
      <c r="C223" s="49" t="s">
        <v>407</v>
      </c>
      <c r="D223" s="49" t="s">
        <v>42</v>
      </c>
      <c r="E223" s="50">
        <v>478658.05</v>
      </c>
      <c r="F223" s="50">
        <v>478658.05</v>
      </c>
      <c r="G223" s="50">
        <v>478658.05</v>
      </c>
      <c r="H223" s="51">
        <v>187.5</v>
      </c>
      <c r="I223" s="51">
        <v>187.5</v>
      </c>
      <c r="J223" s="51">
        <v>187.5</v>
      </c>
      <c r="K223" s="52">
        <f t="shared" si="21"/>
        <v>1</v>
      </c>
      <c r="L223" s="52">
        <f t="shared" si="22"/>
        <v>1</v>
      </c>
      <c r="M223" s="52">
        <f t="shared" si="19"/>
        <v>1</v>
      </c>
      <c r="N223" s="52">
        <f t="shared" si="20"/>
        <v>1</v>
      </c>
    </row>
    <row r="224" spans="1:14" s="28" customFormat="1" ht="22.5" x14ac:dyDescent="0.2">
      <c r="A224" s="53" t="s">
        <v>89</v>
      </c>
      <c r="B224" s="47" t="s">
        <v>90</v>
      </c>
      <c r="C224" s="49" t="s">
        <v>91</v>
      </c>
      <c r="D224" s="49" t="s">
        <v>42</v>
      </c>
      <c r="E224" s="50">
        <v>60250.400000000023</v>
      </c>
      <c r="F224" s="50">
        <v>60250.400000000023</v>
      </c>
      <c r="G224" s="50">
        <v>0</v>
      </c>
      <c r="H224" s="51">
        <v>350</v>
      </c>
      <c r="I224" s="51">
        <v>350</v>
      </c>
      <c r="J224" s="51">
        <v>350</v>
      </c>
      <c r="K224" s="52">
        <f t="shared" si="21"/>
        <v>0</v>
      </c>
      <c r="L224" s="52">
        <f t="shared" si="22"/>
        <v>0</v>
      </c>
      <c r="M224" s="52">
        <f t="shared" si="19"/>
        <v>1</v>
      </c>
      <c r="N224" s="52">
        <f t="shared" si="20"/>
        <v>1</v>
      </c>
    </row>
    <row r="225" spans="1:14" s="28" customFormat="1" ht="22.5" x14ac:dyDescent="0.2">
      <c r="A225" s="53" t="s">
        <v>94</v>
      </c>
      <c r="B225" s="47" t="s">
        <v>90</v>
      </c>
      <c r="C225" s="33" t="s">
        <v>95</v>
      </c>
      <c r="D225" s="49" t="s">
        <v>42</v>
      </c>
      <c r="E225" s="50">
        <v>42839.489999999991</v>
      </c>
      <c r="F225" s="50">
        <v>42839.489999999991</v>
      </c>
      <c r="G225" s="50">
        <v>0</v>
      </c>
      <c r="H225" s="51">
        <v>1</v>
      </c>
      <c r="I225" s="51">
        <v>1</v>
      </c>
      <c r="J225" s="51">
        <v>1</v>
      </c>
      <c r="K225" s="52">
        <f t="shared" si="21"/>
        <v>0</v>
      </c>
      <c r="L225" s="52">
        <f t="shared" si="22"/>
        <v>0</v>
      </c>
      <c r="M225" s="52">
        <f t="shared" si="19"/>
        <v>1</v>
      </c>
      <c r="N225" s="52">
        <f t="shared" si="20"/>
        <v>1</v>
      </c>
    </row>
    <row r="226" spans="1:14" s="28" customFormat="1" ht="33.75" x14ac:dyDescent="0.2">
      <c r="A226" s="47" t="s">
        <v>353</v>
      </c>
      <c r="B226" s="47" t="s">
        <v>121</v>
      </c>
      <c r="C226" s="49" t="s">
        <v>354</v>
      </c>
      <c r="D226" s="49" t="s">
        <v>42</v>
      </c>
      <c r="E226" s="50">
        <v>184193.47999999998</v>
      </c>
      <c r="F226" s="50">
        <v>184193.47999999998</v>
      </c>
      <c r="G226" s="50">
        <v>0</v>
      </c>
      <c r="H226" s="55">
        <v>1</v>
      </c>
      <c r="I226" s="55">
        <v>1</v>
      </c>
      <c r="J226" s="51">
        <v>0</v>
      </c>
      <c r="K226" s="52">
        <f t="shared" si="21"/>
        <v>0</v>
      </c>
      <c r="L226" s="52">
        <f t="shared" si="22"/>
        <v>0</v>
      </c>
      <c r="M226" s="52">
        <f t="shared" si="19"/>
        <v>0</v>
      </c>
      <c r="N226" s="52">
        <f t="shared" si="20"/>
        <v>0</v>
      </c>
    </row>
    <row r="227" spans="1:14" s="28" customFormat="1" ht="33.75" x14ac:dyDescent="0.2">
      <c r="A227" s="47" t="s">
        <v>579</v>
      </c>
      <c r="B227" s="47" t="s">
        <v>121</v>
      </c>
      <c r="C227" s="49" t="s">
        <v>355</v>
      </c>
      <c r="D227" s="49" t="s">
        <v>42</v>
      </c>
      <c r="E227" s="50">
        <v>178049.02000000002</v>
      </c>
      <c r="F227" s="50">
        <v>178049.02000000002</v>
      </c>
      <c r="G227" s="50">
        <v>0</v>
      </c>
      <c r="H227" s="55">
        <v>1</v>
      </c>
      <c r="I227" s="55">
        <v>1</v>
      </c>
      <c r="J227" s="51">
        <v>0</v>
      </c>
      <c r="K227" s="52">
        <f t="shared" si="21"/>
        <v>0</v>
      </c>
      <c r="L227" s="52">
        <f t="shared" si="22"/>
        <v>0</v>
      </c>
      <c r="M227" s="52">
        <f t="shared" si="19"/>
        <v>0</v>
      </c>
      <c r="N227" s="52">
        <f t="shared" si="20"/>
        <v>0</v>
      </c>
    </row>
    <row r="228" spans="1:14" s="28" customFormat="1" ht="33.75" x14ac:dyDescent="0.2">
      <c r="A228" s="47" t="s">
        <v>351</v>
      </c>
      <c r="B228" s="47" t="s">
        <v>121</v>
      </c>
      <c r="C228" s="49" t="s">
        <v>352</v>
      </c>
      <c r="D228" s="49" t="s">
        <v>42</v>
      </c>
      <c r="E228" s="50">
        <v>90048.72</v>
      </c>
      <c r="F228" s="50">
        <v>90048.72</v>
      </c>
      <c r="G228" s="50">
        <v>0</v>
      </c>
      <c r="H228" s="51">
        <v>1</v>
      </c>
      <c r="I228" s="51">
        <v>1</v>
      </c>
      <c r="J228" s="51">
        <v>0</v>
      </c>
      <c r="K228" s="52">
        <f t="shared" si="21"/>
        <v>0</v>
      </c>
      <c r="L228" s="52">
        <f t="shared" si="22"/>
        <v>0</v>
      </c>
      <c r="M228" s="52">
        <f t="shared" si="19"/>
        <v>0</v>
      </c>
      <c r="N228" s="52">
        <f t="shared" si="20"/>
        <v>0</v>
      </c>
    </row>
    <row r="229" spans="1:14" s="28" customFormat="1" ht="22.5" x14ac:dyDescent="0.2">
      <c r="A229" s="53" t="s">
        <v>356</v>
      </c>
      <c r="B229" s="47" t="s">
        <v>45</v>
      </c>
      <c r="C229" s="33" t="s">
        <v>357</v>
      </c>
      <c r="D229" s="49" t="s">
        <v>42</v>
      </c>
      <c r="E229" s="50">
        <v>316411.58</v>
      </c>
      <c r="F229" s="50">
        <f>E229</f>
        <v>316411.58</v>
      </c>
      <c r="G229" s="50">
        <v>0</v>
      </c>
      <c r="H229" s="55">
        <v>1</v>
      </c>
      <c r="I229" s="55">
        <v>1</v>
      </c>
      <c r="J229" s="55">
        <v>1</v>
      </c>
      <c r="K229" s="52">
        <f t="shared" si="21"/>
        <v>0</v>
      </c>
      <c r="L229" s="52">
        <f t="shared" si="22"/>
        <v>0</v>
      </c>
      <c r="M229" s="52">
        <f t="shared" si="19"/>
        <v>1</v>
      </c>
      <c r="N229" s="52">
        <f t="shared" si="20"/>
        <v>1</v>
      </c>
    </row>
    <row r="230" spans="1:14" s="28" customFormat="1" x14ac:dyDescent="0.2">
      <c r="A230" s="47" t="s">
        <v>358</v>
      </c>
      <c r="B230" s="47" t="s">
        <v>133</v>
      </c>
      <c r="C230" s="49" t="s">
        <v>359</v>
      </c>
      <c r="D230" s="49" t="s">
        <v>42</v>
      </c>
      <c r="E230" s="50">
        <v>90000</v>
      </c>
      <c r="F230" s="50">
        <v>90000</v>
      </c>
      <c r="G230" s="50">
        <v>0</v>
      </c>
      <c r="H230" s="51">
        <v>3</v>
      </c>
      <c r="I230" s="51">
        <v>3</v>
      </c>
      <c r="J230" s="51">
        <v>0</v>
      </c>
      <c r="K230" s="52">
        <f t="shared" si="21"/>
        <v>0</v>
      </c>
      <c r="L230" s="52">
        <f t="shared" si="22"/>
        <v>0</v>
      </c>
      <c r="M230" s="52">
        <f t="shared" si="19"/>
        <v>0</v>
      </c>
      <c r="N230" s="52">
        <f t="shared" si="20"/>
        <v>0</v>
      </c>
    </row>
    <row r="231" spans="1:14" s="28" customFormat="1" x14ac:dyDescent="0.2">
      <c r="A231" s="47" t="s">
        <v>360</v>
      </c>
      <c r="B231" s="47" t="s">
        <v>195</v>
      </c>
      <c r="C231" s="49" t="s">
        <v>361</v>
      </c>
      <c r="D231" s="49" t="s">
        <v>42</v>
      </c>
      <c r="E231" s="50">
        <v>671000</v>
      </c>
      <c r="F231" s="50">
        <v>671000</v>
      </c>
      <c r="G231" s="50">
        <v>0</v>
      </c>
      <c r="H231" s="51">
        <v>1</v>
      </c>
      <c r="I231" s="51">
        <v>1</v>
      </c>
      <c r="J231" s="51">
        <v>1</v>
      </c>
      <c r="K231" s="52">
        <f t="shared" si="21"/>
        <v>0</v>
      </c>
      <c r="L231" s="52">
        <f t="shared" si="22"/>
        <v>0</v>
      </c>
      <c r="M231" s="52">
        <f t="shared" si="19"/>
        <v>1</v>
      </c>
      <c r="N231" s="52">
        <f t="shared" si="20"/>
        <v>1</v>
      </c>
    </row>
    <row r="232" spans="1:14" s="28" customFormat="1" x14ac:dyDescent="0.2">
      <c r="A232" s="47" t="s">
        <v>360</v>
      </c>
      <c r="B232" s="47" t="s">
        <v>195</v>
      </c>
      <c r="C232" s="49" t="s">
        <v>362</v>
      </c>
      <c r="D232" s="49" t="s">
        <v>42</v>
      </c>
      <c r="E232" s="50">
        <v>98367.51999999999</v>
      </c>
      <c r="F232" s="50">
        <f>63367.52+35000</f>
        <v>98367.51999999999</v>
      </c>
      <c r="G232" s="50">
        <v>0</v>
      </c>
      <c r="H232" s="51">
        <v>1</v>
      </c>
      <c r="I232" s="51">
        <v>1</v>
      </c>
      <c r="J232" s="51">
        <v>0</v>
      </c>
      <c r="K232" s="52">
        <f t="shared" si="21"/>
        <v>0</v>
      </c>
      <c r="L232" s="52">
        <f t="shared" si="22"/>
        <v>0</v>
      </c>
      <c r="M232" s="52">
        <f t="shared" si="19"/>
        <v>0</v>
      </c>
      <c r="N232" s="52">
        <f t="shared" si="20"/>
        <v>0</v>
      </c>
    </row>
    <row r="233" spans="1:14" s="28" customFormat="1" ht="22.5" x14ac:dyDescent="0.2">
      <c r="A233" s="47" t="s">
        <v>360</v>
      </c>
      <c r="B233" s="47" t="s">
        <v>195</v>
      </c>
      <c r="C233" s="49" t="s">
        <v>363</v>
      </c>
      <c r="D233" s="49" t="s">
        <v>42</v>
      </c>
      <c r="E233" s="50">
        <v>50000</v>
      </c>
      <c r="F233" s="50">
        <v>50000</v>
      </c>
      <c r="G233" s="50">
        <v>0</v>
      </c>
      <c r="H233" s="51">
        <v>1</v>
      </c>
      <c r="I233" s="51">
        <v>1</v>
      </c>
      <c r="J233" s="51">
        <v>1</v>
      </c>
      <c r="K233" s="52">
        <f t="shared" si="21"/>
        <v>0</v>
      </c>
      <c r="L233" s="52">
        <f t="shared" si="22"/>
        <v>0</v>
      </c>
      <c r="M233" s="52">
        <f t="shared" si="19"/>
        <v>1</v>
      </c>
      <c r="N233" s="52">
        <f t="shared" si="20"/>
        <v>1</v>
      </c>
    </row>
    <row r="234" spans="1:14" s="28" customFormat="1" x14ac:dyDescent="0.2">
      <c r="A234" s="47" t="s">
        <v>360</v>
      </c>
      <c r="B234" s="47" t="s">
        <v>195</v>
      </c>
      <c r="C234" s="49" t="s">
        <v>364</v>
      </c>
      <c r="D234" s="49" t="s">
        <v>42</v>
      </c>
      <c r="E234" s="50">
        <v>110000</v>
      </c>
      <c r="F234" s="50">
        <v>110000</v>
      </c>
      <c r="G234" s="50">
        <v>0</v>
      </c>
      <c r="H234" s="51">
        <v>1</v>
      </c>
      <c r="I234" s="51">
        <v>1</v>
      </c>
      <c r="J234" s="51">
        <v>0</v>
      </c>
      <c r="K234" s="52">
        <f t="shared" si="21"/>
        <v>0</v>
      </c>
      <c r="L234" s="52">
        <f t="shared" si="22"/>
        <v>0</v>
      </c>
      <c r="M234" s="52">
        <f t="shared" si="19"/>
        <v>0</v>
      </c>
      <c r="N234" s="52">
        <f t="shared" si="20"/>
        <v>0</v>
      </c>
    </row>
    <row r="235" spans="1:14" s="28" customFormat="1" ht="22.5" x14ac:dyDescent="0.2">
      <c r="A235" s="47" t="s">
        <v>360</v>
      </c>
      <c r="B235" s="47" t="s">
        <v>195</v>
      </c>
      <c r="C235" s="49" t="s">
        <v>365</v>
      </c>
      <c r="D235" s="49" t="s">
        <v>42</v>
      </c>
      <c r="E235" s="50">
        <v>187500</v>
      </c>
      <c r="F235" s="50">
        <f>750*10*25</f>
        <v>187500</v>
      </c>
      <c r="G235" s="50">
        <v>0</v>
      </c>
      <c r="H235" s="51">
        <v>1</v>
      </c>
      <c r="I235" s="51">
        <v>1</v>
      </c>
      <c r="J235" s="51">
        <v>1</v>
      </c>
      <c r="K235" s="52">
        <f t="shared" si="21"/>
        <v>0</v>
      </c>
      <c r="L235" s="52">
        <f t="shared" si="22"/>
        <v>0</v>
      </c>
      <c r="M235" s="52">
        <f t="shared" si="19"/>
        <v>1</v>
      </c>
      <c r="N235" s="52">
        <f t="shared" si="20"/>
        <v>1</v>
      </c>
    </row>
    <row r="236" spans="1:14" s="28" customFormat="1" x14ac:dyDescent="0.2">
      <c r="A236" s="47" t="s">
        <v>360</v>
      </c>
      <c r="B236" s="47" t="s">
        <v>195</v>
      </c>
      <c r="C236" s="49" t="s">
        <v>366</v>
      </c>
      <c r="D236" s="49" t="s">
        <v>42</v>
      </c>
      <c r="E236" s="50">
        <v>8500</v>
      </c>
      <c r="F236" s="50">
        <v>8500</v>
      </c>
      <c r="G236" s="50">
        <v>0</v>
      </c>
      <c r="H236" s="51">
        <v>1</v>
      </c>
      <c r="I236" s="51">
        <v>1</v>
      </c>
      <c r="J236" s="51">
        <v>0</v>
      </c>
      <c r="K236" s="52">
        <f t="shared" si="21"/>
        <v>0</v>
      </c>
      <c r="L236" s="52">
        <f t="shared" si="22"/>
        <v>0</v>
      </c>
      <c r="M236" s="52">
        <f t="shared" si="19"/>
        <v>0</v>
      </c>
      <c r="N236" s="52">
        <f t="shared" si="20"/>
        <v>0</v>
      </c>
    </row>
    <row r="237" spans="1:14" s="28" customFormat="1" x14ac:dyDescent="0.2">
      <c r="A237" s="54" t="s">
        <v>589</v>
      </c>
      <c r="B237" s="47" t="s">
        <v>588</v>
      </c>
      <c r="C237" s="49" t="s">
        <v>435</v>
      </c>
      <c r="D237" s="49" t="s">
        <v>42</v>
      </c>
      <c r="E237" s="50">
        <v>3498489.14</v>
      </c>
      <c r="F237" s="50">
        <v>3498489.14</v>
      </c>
      <c r="G237" s="50">
        <v>0</v>
      </c>
      <c r="H237" s="51">
        <v>1</v>
      </c>
      <c r="I237" s="51">
        <v>1</v>
      </c>
      <c r="J237" s="51">
        <v>1</v>
      </c>
      <c r="K237" s="52">
        <f t="shared" si="21"/>
        <v>0</v>
      </c>
      <c r="L237" s="52">
        <f t="shared" si="22"/>
        <v>0</v>
      </c>
      <c r="M237" s="52">
        <f t="shared" si="19"/>
        <v>1</v>
      </c>
      <c r="N237" s="52">
        <f t="shared" si="20"/>
        <v>1</v>
      </c>
    </row>
    <row r="238" spans="1:14" s="28" customFormat="1" ht="22.5" x14ac:dyDescent="0.2">
      <c r="A238" s="47" t="s">
        <v>367</v>
      </c>
      <c r="B238" s="47" t="s">
        <v>591</v>
      </c>
      <c r="C238" s="49" t="s">
        <v>368</v>
      </c>
      <c r="D238" s="49" t="s">
        <v>42</v>
      </c>
      <c r="E238" s="50">
        <v>8000000</v>
      </c>
      <c r="F238" s="50">
        <v>8000000</v>
      </c>
      <c r="G238" s="50">
        <v>0</v>
      </c>
      <c r="H238" s="51">
        <v>1</v>
      </c>
      <c r="I238" s="51">
        <v>1</v>
      </c>
      <c r="J238" s="51">
        <v>0</v>
      </c>
      <c r="K238" s="52">
        <f t="shared" si="21"/>
        <v>0</v>
      </c>
      <c r="L238" s="52">
        <f t="shared" si="22"/>
        <v>0</v>
      </c>
      <c r="M238" s="52">
        <f t="shared" si="19"/>
        <v>0</v>
      </c>
      <c r="N238" s="52">
        <f t="shared" si="20"/>
        <v>0</v>
      </c>
    </row>
    <row r="239" spans="1:14" s="28" customFormat="1" ht="22.5" x14ac:dyDescent="0.2">
      <c r="A239" s="47" t="s">
        <v>367</v>
      </c>
      <c r="B239" s="47" t="s">
        <v>591</v>
      </c>
      <c r="C239" s="49" t="s">
        <v>369</v>
      </c>
      <c r="D239" s="49" t="s">
        <v>42</v>
      </c>
      <c r="E239" s="50">
        <v>1100000</v>
      </c>
      <c r="F239" s="50">
        <v>1100000</v>
      </c>
      <c r="G239" s="50">
        <v>0</v>
      </c>
      <c r="H239" s="51">
        <v>1</v>
      </c>
      <c r="I239" s="51">
        <v>1</v>
      </c>
      <c r="J239" s="51">
        <v>0</v>
      </c>
      <c r="K239" s="52">
        <f t="shared" si="21"/>
        <v>0</v>
      </c>
      <c r="L239" s="52">
        <f t="shared" si="22"/>
        <v>0</v>
      </c>
      <c r="M239" s="52">
        <f t="shared" si="19"/>
        <v>0</v>
      </c>
      <c r="N239" s="52">
        <f t="shared" si="20"/>
        <v>0</v>
      </c>
    </row>
    <row r="240" spans="1:14" s="28" customFormat="1" ht="22.5" x14ac:dyDescent="0.2">
      <c r="A240" s="47" t="s">
        <v>370</v>
      </c>
      <c r="B240" s="47" t="s">
        <v>591</v>
      </c>
      <c r="C240" s="49" t="s">
        <v>371</v>
      </c>
      <c r="D240" s="49" t="s">
        <v>42</v>
      </c>
      <c r="E240" s="50">
        <v>9970000</v>
      </c>
      <c r="F240" s="50">
        <v>9970000</v>
      </c>
      <c r="G240" s="50">
        <v>0</v>
      </c>
      <c r="H240" s="51">
        <v>1</v>
      </c>
      <c r="I240" s="51">
        <v>1</v>
      </c>
      <c r="J240" s="51">
        <v>0</v>
      </c>
      <c r="K240" s="52">
        <f t="shared" si="21"/>
        <v>0</v>
      </c>
      <c r="L240" s="52">
        <f t="shared" si="22"/>
        <v>0</v>
      </c>
      <c r="M240" s="52">
        <f t="shared" si="19"/>
        <v>0</v>
      </c>
      <c r="N240" s="52">
        <f t="shared" si="20"/>
        <v>0</v>
      </c>
    </row>
    <row r="241" spans="1:14" s="28" customFormat="1" x14ac:dyDescent="0.2">
      <c r="A241" s="47" t="s">
        <v>372</v>
      </c>
      <c r="B241" s="47" t="s">
        <v>591</v>
      </c>
      <c r="C241" s="49" t="s">
        <v>373</v>
      </c>
      <c r="D241" s="49" t="s">
        <v>42</v>
      </c>
      <c r="E241" s="50">
        <v>5000000</v>
      </c>
      <c r="F241" s="50">
        <v>5000000</v>
      </c>
      <c r="G241" s="50">
        <v>0</v>
      </c>
      <c r="H241" s="51">
        <v>1</v>
      </c>
      <c r="I241" s="51">
        <v>1</v>
      </c>
      <c r="J241" s="51">
        <v>0</v>
      </c>
      <c r="K241" s="52">
        <f t="shared" si="21"/>
        <v>0</v>
      </c>
      <c r="L241" s="52">
        <f t="shared" si="22"/>
        <v>0</v>
      </c>
      <c r="M241" s="52">
        <f t="shared" si="19"/>
        <v>0</v>
      </c>
      <c r="N241" s="52">
        <f t="shared" si="20"/>
        <v>0</v>
      </c>
    </row>
    <row r="242" spans="1:14" s="28" customFormat="1" x14ac:dyDescent="0.2">
      <c r="A242" s="47" t="s">
        <v>374</v>
      </c>
      <c r="B242" s="47" t="s">
        <v>133</v>
      </c>
      <c r="C242" s="49" t="s">
        <v>375</v>
      </c>
      <c r="D242" s="49" t="s">
        <v>42</v>
      </c>
      <c r="E242" s="50">
        <v>1368000</v>
      </c>
      <c r="F242" s="50">
        <v>1368000</v>
      </c>
      <c r="G242" s="50">
        <v>0</v>
      </c>
      <c r="H242" s="51">
        <v>160</v>
      </c>
      <c r="I242" s="51">
        <v>160</v>
      </c>
      <c r="J242" s="51">
        <v>160</v>
      </c>
      <c r="K242" s="52">
        <f t="shared" si="21"/>
        <v>0</v>
      </c>
      <c r="L242" s="52">
        <f t="shared" si="22"/>
        <v>0</v>
      </c>
      <c r="M242" s="52">
        <f t="shared" si="19"/>
        <v>1</v>
      </c>
      <c r="N242" s="52">
        <f t="shared" si="20"/>
        <v>1</v>
      </c>
    </row>
    <row r="243" spans="1:14" s="28" customFormat="1" ht="22.5" x14ac:dyDescent="0.2">
      <c r="A243" s="47" t="s">
        <v>374</v>
      </c>
      <c r="B243" s="47" t="s">
        <v>45</v>
      </c>
      <c r="C243" s="49" t="s">
        <v>376</v>
      </c>
      <c r="D243" s="49" t="s">
        <v>42</v>
      </c>
      <c r="E243" s="50">
        <v>143000</v>
      </c>
      <c r="F243" s="50">
        <v>143000</v>
      </c>
      <c r="G243" s="50">
        <v>0</v>
      </c>
      <c r="H243" s="51">
        <v>1</v>
      </c>
      <c r="I243" s="51">
        <v>1</v>
      </c>
      <c r="J243" s="51">
        <v>1</v>
      </c>
      <c r="K243" s="52">
        <f t="shared" si="21"/>
        <v>0</v>
      </c>
      <c r="L243" s="52">
        <f t="shared" si="22"/>
        <v>0</v>
      </c>
      <c r="M243" s="52">
        <f t="shared" ref="M243:M306" si="23">J243/H243</f>
        <v>1</v>
      </c>
      <c r="N243" s="52">
        <f t="shared" ref="N243:N306" si="24">J243/I243</f>
        <v>1</v>
      </c>
    </row>
    <row r="244" spans="1:14" s="28" customFormat="1" ht="22.5" x14ac:dyDescent="0.2">
      <c r="A244" s="47" t="s">
        <v>374</v>
      </c>
      <c r="B244" s="47" t="s">
        <v>45</v>
      </c>
      <c r="C244" s="49" t="s">
        <v>377</v>
      </c>
      <c r="D244" s="49" t="s">
        <v>42</v>
      </c>
      <c r="E244" s="50">
        <v>191300</v>
      </c>
      <c r="F244" s="50">
        <v>191300</v>
      </c>
      <c r="G244" s="50">
        <v>0</v>
      </c>
      <c r="H244" s="51">
        <v>1</v>
      </c>
      <c r="I244" s="51">
        <v>1</v>
      </c>
      <c r="J244" s="51">
        <v>0</v>
      </c>
      <c r="K244" s="52">
        <f t="shared" si="21"/>
        <v>0</v>
      </c>
      <c r="L244" s="52">
        <f t="shared" si="22"/>
        <v>0</v>
      </c>
      <c r="M244" s="52">
        <f t="shared" si="23"/>
        <v>0</v>
      </c>
      <c r="N244" s="52">
        <f t="shared" si="24"/>
        <v>0</v>
      </c>
    </row>
    <row r="245" spans="1:14" s="28" customFormat="1" ht="22.5" x14ac:dyDescent="0.2">
      <c r="A245" s="47" t="s">
        <v>374</v>
      </c>
      <c r="B245" s="47" t="s">
        <v>45</v>
      </c>
      <c r="C245" s="49" t="s">
        <v>378</v>
      </c>
      <c r="D245" s="49" t="s">
        <v>42</v>
      </c>
      <c r="E245" s="50">
        <v>240000</v>
      </c>
      <c r="F245" s="50">
        <v>240000</v>
      </c>
      <c r="G245" s="50">
        <v>0</v>
      </c>
      <c r="H245" s="51">
        <v>1</v>
      </c>
      <c r="I245" s="51">
        <v>1</v>
      </c>
      <c r="J245" s="51">
        <v>0</v>
      </c>
      <c r="K245" s="52">
        <f t="shared" si="21"/>
        <v>0</v>
      </c>
      <c r="L245" s="52">
        <f t="shared" si="22"/>
        <v>0</v>
      </c>
      <c r="M245" s="52">
        <f t="shared" si="23"/>
        <v>0</v>
      </c>
      <c r="N245" s="52">
        <f t="shared" si="24"/>
        <v>0</v>
      </c>
    </row>
    <row r="246" spans="1:14" s="28" customFormat="1" ht="22.5" x14ac:dyDescent="0.2">
      <c r="A246" s="47" t="s">
        <v>374</v>
      </c>
      <c r="B246" s="47" t="s">
        <v>45</v>
      </c>
      <c r="C246" s="49" t="s">
        <v>379</v>
      </c>
      <c r="D246" s="49" t="s">
        <v>42</v>
      </c>
      <c r="E246" s="50">
        <v>250000</v>
      </c>
      <c r="F246" s="50">
        <v>250000</v>
      </c>
      <c r="G246" s="50">
        <v>0</v>
      </c>
      <c r="H246" s="51">
        <v>1</v>
      </c>
      <c r="I246" s="51">
        <v>1</v>
      </c>
      <c r="J246" s="51">
        <v>0</v>
      </c>
      <c r="K246" s="52">
        <f t="shared" si="21"/>
        <v>0</v>
      </c>
      <c r="L246" s="52">
        <f t="shared" si="22"/>
        <v>0</v>
      </c>
      <c r="M246" s="52">
        <f t="shared" si="23"/>
        <v>0</v>
      </c>
      <c r="N246" s="52">
        <f t="shared" si="24"/>
        <v>0</v>
      </c>
    </row>
    <row r="247" spans="1:14" s="28" customFormat="1" ht="22.5" x14ac:dyDescent="0.2">
      <c r="A247" s="47" t="s">
        <v>374</v>
      </c>
      <c r="B247" s="47" t="s">
        <v>45</v>
      </c>
      <c r="C247" s="49" t="s">
        <v>380</v>
      </c>
      <c r="D247" s="49" t="s">
        <v>42</v>
      </c>
      <c r="E247" s="50">
        <v>150000</v>
      </c>
      <c r="F247" s="50">
        <v>150000</v>
      </c>
      <c r="G247" s="50">
        <v>0</v>
      </c>
      <c r="H247" s="51">
        <v>1</v>
      </c>
      <c r="I247" s="51">
        <v>1</v>
      </c>
      <c r="J247" s="51">
        <v>0</v>
      </c>
      <c r="K247" s="52">
        <f t="shared" si="21"/>
        <v>0</v>
      </c>
      <c r="L247" s="52">
        <f t="shared" si="22"/>
        <v>0</v>
      </c>
      <c r="M247" s="52">
        <f t="shared" si="23"/>
        <v>0</v>
      </c>
      <c r="N247" s="52">
        <f t="shared" si="24"/>
        <v>0</v>
      </c>
    </row>
    <row r="248" spans="1:14" s="28" customFormat="1" ht="22.5" x14ac:dyDescent="0.2">
      <c r="A248" s="47" t="s">
        <v>374</v>
      </c>
      <c r="B248" s="47" t="s">
        <v>45</v>
      </c>
      <c r="C248" s="49" t="s">
        <v>381</v>
      </c>
      <c r="D248" s="49" t="s">
        <v>42</v>
      </c>
      <c r="E248" s="50">
        <v>100000</v>
      </c>
      <c r="F248" s="50">
        <v>100000</v>
      </c>
      <c r="G248" s="50">
        <v>0</v>
      </c>
      <c r="H248" s="51">
        <v>1</v>
      </c>
      <c r="I248" s="51">
        <v>1</v>
      </c>
      <c r="J248" s="51">
        <v>0</v>
      </c>
      <c r="K248" s="52">
        <f t="shared" si="21"/>
        <v>0</v>
      </c>
      <c r="L248" s="52">
        <f t="shared" si="22"/>
        <v>0</v>
      </c>
      <c r="M248" s="52">
        <f t="shared" si="23"/>
        <v>0</v>
      </c>
      <c r="N248" s="52">
        <f t="shared" si="24"/>
        <v>0</v>
      </c>
    </row>
    <row r="249" spans="1:14" s="28" customFormat="1" x14ac:dyDescent="0.2">
      <c r="A249" s="47" t="s">
        <v>374</v>
      </c>
      <c r="B249" s="47" t="s">
        <v>45</v>
      </c>
      <c r="C249" s="49" t="s">
        <v>382</v>
      </c>
      <c r="D249" s="49" t="s">
        <v>42</v>
      </c>
      <c r="E249" s="50">
        <v>1500000</v>
      </c>
      <c r="F249" s="50">
        <v>1500000</v>
      </c>
      <c r="G249" s="50">
        <v>0</v>
      </c>
      <c r="H249" s="51">
        <v>1</v>
      </c>
      <c r="I249" s="51">
        <v>1</v>
      </c>
      <c r="J249" s="51">
        <v>0</v>
      </c>
      <c r="K249" s="52">
        <f t="shared" si="21"/>
        <v>0</v>
      </c>
      <c r="L249" s="52">
        <f t="shared" si="22"/>
        <v>0</v>
      </c>
      <c r="M249" s="52">
        <f t="shared" si="23"/>
        <v>0</v>
      </c>
      <c r="N249" s="52">
        <f t="shared" si="24"/>
        <v>0</v>
      </c>
    </row>
    <row r="250" spans="1:14" s="28" customFormat="1" ht="22.5" x14ac:dyDescent="0.2">
      <c r="A250" s="47" t="s">
        <v>374</v>
      </c>
      <c r="B250" s="47" t="s">
        <v>45</v>
      </c>
      <c r="C250" s="49" t="s">
        <v>383</v>
      </c>
      <c r="D250" s="49" t="s">
        <v>42</v>
      </c>
      <c r="E250" s="50">
        <v>200000</v>
      </c>
      <c r="F250" s="50">
        <v>200000</v>
      </c>
      <c r="G250" s="50">
        <v>0</v>
      </c>
      <c r="H250" s="51">
        <v>1</v>
      </c>
      <c r="I250" s="51">
        <v>1</v>
      </c>
      <c r="J250" s="51">
        <v>0</v>
      </c>
      <c r="K250" s="52">
        <f t="shared" si="21"/>
        <v>0</v>
      </c>
      <c r="L250" s="52">
        <f t="shared" si="22"/>
        <v>0</v>
      </c>
      <c r="M250" s="52">
        <f t="shared" si="23"/>
        <v>0</v>
      </c>
      <c r="N250" s="52">
        <f t="shared" si="24"/>
        <v>0</v>
      </c>
    </row>
    <row r="251" spans="1:14" s="28" customFormat="1" ht="22.5" x14ac:dyDescent="0.2">
      <c r="A251" s="47" t="s">
        <v>374</v>
      </c>
      <c r="B251" s="47" t="s">
        <v>45</v>
      </c>
      <c r="C251" s="49" t="s">
        <v>384</v>
      </c>
      <c r="D251" s="49" t="s">
        <v>42</v>
      </c>
      <c r="E251" s="50">
        <v>155464.6</v>
      </c>
      <c r="F251" s="50">
        <v>155464.6</v>
      </c>
      <c r="G251" s="50">
        <v>0</v>
      </c>
      <c r="H251" s="51">
        <v>205</v>
      </c>
      <c r="I251" s="51">
        <v>205</v>
      </c>
      <c r="J251" s="51">
        <v>0</v>
      </c>
      <c r="K251" s="52">
        <f t="shared" si="21"/>
        <v>0</v>
      </c>
      <c r="L251" s="52">
        <f t="shared" si="22"/>
        <v>0</v>
      </c>
      <c r="M251" s="52">
        <f t="shared" si="23"/>
        <v>0</v>
      </c>
      <c r="N251" s="52">
        <f t="shared" si="24"/>
        <v>0</v>
      </c>
    </row>
    <row r="252" spans="1:14" s="28" customFormat="1" ht="22.5" x14ac:dyDescent="0.2">
      <c r="A252" s="47" t="s">
        <v>374</v>
      </c>
      <c r="B252" s="47" t="s">
        <v>45</v>
      </c>
      <c r="C252" s="49" t="s">
        <v>385</v>
      </c>
      <c r="D252" s="49" t="s">
        <v>42</v>
      </c>
      <c r="E252" s="50">
        <v>150000</v>
      </c>
      <c r="F252" s="50">
        <v>150000</v>
      </c>
      <c r="G252" s="50">
        <v>0</v>
      </c>
      <c r="H252" s="51">
        <v>1</v>
      </c>
      <c r="I252" s="51">
        <v>1</v>
      </c>
      <c r="J252" s="51">
        <v>0</v>
      </c>
      <c r="K252" s="52">
        <f t="shared" si="21"/>
        <v>0</v>
      </c>
      <c r="L252" s="52">
        <f t="shared" si="22"/>
        <v>0</v>
      </c>
      <c r="M252" s="52">
        <f t="shared" si="23"/>
        <v>0</v>
      </c>
      <c r="N252" s="52">
        <f t="shared" si="24"/>
        <v>0</v>
      </c>
    </row>
    <row r="253" spans="1:14" s="28" customFormat="1" ht="22.5" x14ac:dyDescent="0.2">
      <c r="A253" s="47" t="s">
        <v>374</v>
      </c>
      <c r="B253" s="47" t="s">
        <v>45</v>
      </c>
      <c r="C253" s="49" t="s">
        <v>336</v>
      </c>
      <c r="D253" s="49" t="s">
        <v>42</v>
      </c>
      <c r="E253" s="50">
        <v>200000</v>
      </c>
      <c r="F253" s="50">
        <v>200000</v>
      </c>
      <c r="G253" s="50">
        <v>0</v>
      </c>
      <c r="H253" s="51">
        <v>305.95</v>
      </c>
      <c r="I253" s="51">
        <v>305.95</v>
      </c>
      <c r="J253" s="51">
        <v>0</v>
      </c>
      <c r="K253" s="52">
        <f t="shared" si="21"/>
        <v>0</v>
      </c>
      <c r="L253" s="52">
        <f t="shared" si="22"/>
        <v>0</v>
      </c>
      <c r="M253" s="52">
        <f t="shared" si="23"/>
        <v>0</v>
      </c>
      <c r="N253" s="52">
        <f t="shared" si="24"/>
        <v>0</v>
      </c>
    </row>
    <row r="254" spans="1:14" s="28" customFormat="1" ht="22.5" x14ac:dyDescent="0.2">
      <c r="A254" s="47" t="s">
        <v>374</v>
      </c>
      <c r="B254" s="47" t="s">
        <v>45</v>
      </c>
      <c r="C254" s="49" t="s">
        <v>241</v>
      </c>
      <c r="D254" s="49" t="s">
        <v>42</v>
      </c>
      <c r="E254" s="50">
        <v>200000</v>
      </c>
      <c r="F254" s="50">
        <v>200000</v>
      </c>
      <c r="G254" s="50">
        <v>0</v>
      </c>
      <c r="H254" s="51">
        <v>1</v>
      </c>
      <c r="I254" s="51">
        <v>1</v>
      </c>
      <c r="J254" s="51">
        <v>0</v>
      </c>
      <c r="K254" s="52">
        <f t="shared" si="21"/>
        <v>0</v>
      </c>
      <c r="L254" s="52">
        <f t="shared" si="22"/>
        <v>0</v>
      </c>
      <c r="M254" s="52">
        <f t="shared" si="23"/>
        <v>0</v>
      </c>
      <c r="N254" s="52">
        <f t="shared" si="24"/>
        <v>0</v>
      </c>
    </row>
    <row r="255" spans="1:14" s="28" customFormat="1" ht="22.5" x14ac:dyDescent="0.2">
      <c r="A255" s="47" t="s">
        <v>374</v>
      </c>
      <c r="B255" s="47" t="s">
        <v>45</v>
      </c>
      <c r="C255" s="49" t="s">
        <v>386</v>
      </c>
      <c r="D255" s="49" t="s">
        <v>42</v>
      </c>
      <c r="E255" s="50">
        <v>200000</v>
      </c>
      <c r="F255" s="50">
        <v>200000</v>
      </c>
      <c r="G255" s="50">
        <v>0</v>
      </c>
      <c r="H255" s="51">
        <v>1</v>
      </c>
      <c r="I255" s="51">
        <v>1</v>
      </c>
      <c r="J255" s="51">
        <v>0</v>
      </c>
      <c r="K255" s="52">
        <f t="shared" si="21"/>
        <v>0</v>
      </c>
      <c r="L255" s="52">
        <f t="shared" si="22"/>
        <v>0</v>
      </c>
      <c r="M255" s="52">
        <f t="shared" si="23"/>
        <v>0</v>
      </c>
      <c r="N255" s="52">
        <f t="shared" si="24"/>
        <v>0</v>
      </c>
    </row>
    <row r="256" spans="1:14" s="28" customFormat="1" ht="22.5" x14ac:dyDescent="0.2">
      <c r="A256" s="47" t="s">
        <v>374</v>
      </c>
      <c r="B256" s="47" t="s">
        <v>45</v>
      </c>
      <c r="C256" s="49" t="s">
        <v>387</v>
      </c>
      <c r="D256" s="49" t="s">
        <v>42</v>
      </c>
      <c r="E256" s="50">
        <v>240000</v>
      </c>
      <c r="F256" s="50">
        <v>240000</v>
      </c>
      <c r="G256" s="50">
        <v>0</v>
      </c>
      <c r="H256" s="51">
        <v>1</v>
      </c>
      <c r="I256" s="51">
        <v>1</v>
      </c>
      <c r="J256" s="51">
        <v>0</v>
      </c>
      <c r="K256" s="52">
        <f t="shared" si="21"/>
        <v>0</v>
      </c>
      <c r="L256" s="52">
        <f t="shared" si="22"/>
        <v>0</v>
      </c>
      <c r="M256" s="52">
        <f t="shared" si="23"/>
        <v>0</v>
      </c>
      <c r="N256" s="52">
        <f t="shared" si="24"/>
        <v>0</v>
      </c>
    </row>
    <row r="257" spans="1:14" s="28" customFormat="1" ht="22.5" x14ac:dyDescent="0.2">
      <c r="A257" s="47" t="s">
        <v>374</v>
      </c>
      <c r="B257" s="48" t="s">
        <v>102</v>
      </c>
      <c r="C257" s="49" t="s">
        <v>388</v>
      </c>
      <c r="D257" s="49" t="s">
        <v>42</v>
      </c>
      <c r="E257" s="50">
        <v>160000</v>
      </c>
      <c r="F257" s="50">
        <v>160000</v>
      </c>
      <c r="G257" s="50">
        <v>0</v>
      </c>
      <c r="H257" s="51">
        <v>1</v>
      </c>
      <c r="I257" s="51">
        <v>1</v>
      </c>
      <c r="J257" s="51">
        <v>0</v>
      </c>
      <c r="K257" s="52">
        <f t="shared" si="21"/>
        <v>0</v>
      </c>
      <c r="L257" s="52">
        <f t="shared" si="22"/>
        <v>0</v>
      </c>
      <c r="M257" s="52">
        <f t="shared" si="23"/>
        <v>0</v>
      </c>
      <c r="N257" s="52">
        <f t="shared" si="24"/>
        <v>0</v>
      </c>
    </row>
    <row r="258" spans="1:14" s="28" customFormat="1" ht="22.5" x14ac:dyDescent="0.2">
      <c r="A258" s="47" t="s">
        <v>374</v>
      </c>
      <c r="B258" s="48" t="s">
        <v>102</v>
      </c>
      <c r="C258" s="49" t="s">
        <v>389</v>
      </c>
      <c r="D258" s="49" t="s">
        <v>42</v>
      </c>
      <c r="E258" s="50">
        <v>400000</v>
      </c>
      <c r="F258" s="50">
        <v>400000</v>
      </c>
      <c r="G258" s="50">
        <v>0</v>
      </c>
      <c r="H258" s="51">
        <v>1</v>
      </c>
      <c r="I258" s="51">
        <v>1</v>
      </c>
      <c r="J258" s="51">
        <v>0</v>
      </c>
      <c r="K258" s="52">
        <f t="shared" si="21"/>
        <v>0</v>
      </c>
      <c r="L258" s="52">
        <f t="shared" si="22"/>
        <v>0</v>
      </c>
      <c r="M258" s="52">
        <f t="shared" si="23"/>
        <v>0</v>
      </c>
      <c r="N258" s="52">
        <f t="shared" si="24"/>
        <v>0</v>
      </c>
    </row>
    <row r="259" spans="1:14" s="28" customFormat="1" ht="22.5" x14ac:dyDescent="0.2">
      <c r="A259" s="47" t="s">
        <v>374</v>
      </c>
      <c r="B259" s="48" t="s">
        <v>102</v>
      </c>
      <c r="C259" s="49" t="s">
        <v>390</v>
      </c>
      <c r="D259" s="49" t="s">
        <v>42</v>
      </c>
      <c r="E259" s="50">
        <v>540785.4</v>
      </c>
      <c r="F259" s="50">
        <v>540785.4</v>
      </c>
      <c r="G259" s="50">
        <v>0</v>
      </c>
      <c r="H259" s="51">
        <v>1</v>
      </c>
      <c r="I259" s="51">
        <v>1</v>
      </c>
      <c r="J259" s="51">
        <v>0</v>
      </c>
      <c r="K259" s="52">
        <f t="shared" si="21"/>
        <v>0</v>
      </c>
      <c r="L259" s="52">
        <f t="shared" si="22"/>
        <v>0</v>
      </c>
      <c r="M259" s="52">
        <f t="shared" si="23"/>
        <v>0</v>
      </c>
      <c r="N259" s="52">
        <f t="shared" si="24"/>
        <v>0</v>
      </c>
    </row>
    <row r="260" spans="1:14" s="28" customFormat="1" ht="22.5" x14ac:dyDescent="0.2">
      <c r="A260" s="47" t="s">
        <v>374</v>
      </c>
      <c r="B260" s="48" t="s">
        <v>102</v>
      </c>
      <c r="C260" s="49" t="s">
        <v>391</v>
      </c>
      <c r="D260" s="49" t="s">
        <v>42</v>
      </c>
      <c r="E260" s="50">
        <v>272000</v>
      </c>
      <c r="F260" s="50">
        <v>272000</v>
      </c>
      <c r="G260" s="50">
        <v>0</v>
      </c>
      <c r="H260" s="51">
        <v>1</v>
      </c>
      <c r="I260" s="51">
        <v>1</v>
      </c>
      <c r="J260" s="51">
        <v>0</v>
      </c>
      <c r="K260" s="52">
        <f t="shared" si="21"/>
        <v>0</v>
      </c>
      <c r="L260" s="52">
        <f t="shared" si="22"/>
        <v>0</v>
      </c>
      <c r="M260" s="52">
        <f t="shared" si="23"/>
        <v>0</v>
      </c>
      <c r="N260" s="52">
        <f t="shared" si="24"/>
        <v>0</v>
      </c>
    </row>
    <row r="261" spans="1:14" s="28" customFormat="1" ht="22.5" x14ac:dyDescent="0.2">
      <c r="A261" s="47" t="s">
        <v>374</v>
      </c>
      <c r="B261" s="48" t="s">
        <v>102</v>
      </c>
      <c r="C261" s="49" t="s">
        <v>392</v>
      </c>
      <c r="D261" s="49" t="s">
        <v>42</v>
      </c>
      <c r="E261" s="50">
        <v>240000</v>
      </c>
      <c r="F261" s="50">
        <v>240000</v>
      </c>
      <c r="G261" s="50">
        <v>0</v>
      </c>
      <c r="H261" s="51">
        <v>1</v>
      </c>
      <c r="I261" s="51">
        <v>1</v>
      </c>
      <c r="J261" s="51">
        <v>0</v>
      </c>
      <c r="K261" s="52">
        <f t="shared" si="21"/>
        <v>0</v>
      </c>
      <c r="L261" s="52">
        <f t="shared" si="22"/>
        <v>0</v>
      </c>
      <c r="M261" s="52">
        <f t="shared" si="23"/>
        <v>0</v>
      </c>
      <c r="N261" s="52">
        <f t="shared" si="24"/>
        <v>0</v>
      </c>
    </row>
    <row r="262" spans="1:14" s="28" customFormat="1" ht="22.5" x14ac:dyDescent="0.2">
      <c r="A262" s="47" t="s">
        <v>374</v>
      </c>
      <c r="B262" s="48" t="s">
        <v>102</v>
      </c>
      <c r="C262" s="49" t="s">
        <v>393</v>
      </c>
      <c r="D262" s="49" t="s">
        <v>42</v>
      </c>
      <c r="E262" s="50">
        <v>240000</v>
      </c>
      <c r="F262" s="50">
        <v>240000</v>
      </c>
      <c r="G262" s="50">
        <v>0</v>
      </c>
      <c r="H262" s="51">
        <v>1</v>
      </c>
      <c r="I262" s="51">
        <v>1</v>
      </c>
      <c r="J262" s="51">
        <v>0</v>
      </c>
      <c r="K262" s="52">
        <f t="shared" si="21"/>
        <v>0</v>
      </c>
      <c r="L262" s="52">
        <f t="shared" si="22"/>
        <v>0</v>
      </c>
      <c r="M262" s="52">
        <f t="shared" si="23"/>
        <v>0</v>
      </c>
      <c r="N262" s="52">
        <f t="shared" si="24"/>
        <v>0</v>
      </c>
    </row>
    <row r="263" spans="1:14" s="28" customFormat="1" ht="22.5" x14ac:dyDescent="0.2">
      <c r="A263" s="47" t="s">
        <v>374</v>
      </c>
      <c r="B263" s="47" t="s">
        <v>87</v>
      </c>
      <c r="C263" s="49" t="s">
        <v>394</v>
      </c>
      <c r="D263" s="49" t="s">
        <v>42</v>
      </c>
      <c r="E263" s="50">
        <v>293700</v>
      </c>
      <c r="F263" s="50">
        <v>293700</v>
      </c>
      <c r="G263" s="50">
        <v>0</v>
      </c>
      <c r="H263" s="51">
        <v>222.05</v>
      </c>
      <c r="I263" s="51">
        <v>222.05</v>
      </c>
      <c r="J263" s="51">
        <v>0</v>
      </c>
      <c r="K263" s="52">
        <f t="shared" si="21"/>
        <v>0</v>
      </c>
      <c r="L263" s="52">
        <f t="shared" si="22"/>
        <v>0</v>
      </c>
      <c r="M263" s="52">
        <f t="shared" si="23"/>
        <v>0</v>
      </c>
      <c r="N263" s="52">
        <f t="shared" si="24"/>
        <v>0</v>
      </c>
    </row>
    <row r="264" spans="1:14" s="28" customFormat="1" ht="22.5" x14ac:dyDescent="0.2">
      <c r="A264" s="47" t="s">
        <v>374</v>
      </c>
      <c r="B264" s="47" t="s">
        <v>87</v>
      </c>
      <c r="C264" s="49" t="s">
        <v>395</v>
      </c>
      <c r="D264" s="49" t="s">
        <v>42</v>
      </c>
      <c r="E264" s="50">
        <v>333750</v>
      </c>
      <c r="F264" s="50">
        <v>333750</v>
      </c>
      <c r="G264" s="50">
        <v>0</v>
      </c>
      <c r="H264" s="51">
        <v>1</v>
      </c>
      <c r="I264" s="51">
        <v>1</v>
      </c>
      <c r="J264" s="51">
        <v>0</v>
      </c>
      <c r="K264" s="52">
        <f t="shared" si="21"/>
        <v>0</v>
      </c>
      <c r="L264" s="52">
        <f t="shared" si="22"/>
        <v>0</v>
      </c>
      <c r="M264" s="52">
        <f t="shared" si="23"/>
        <v>0</v>
      </c>
      <c r="N264" s="52">
        <f t="shared" si="24"/>
        <v>0</v>
      </c>
    </row>
    <row r="265" spans="1:14" s="28" customFormat="1" ht="22.5" x14ac:dyDescent="0.2">
      <c r="A265" s="47" t="s">
        <v>396</v>
      </c>
      <c r="B265" s="47" t="s">
        <v>45</v>
      </c>
      <c r="C265" s="49" t="s">
        <v>397</v>
      </c>
      <c r="D265" s="49" t="s">
        <v>42</v>
      </c>
      <c r="E265" s="50">
        <v>140255.92000000001</v>
      </c>
      <c r="F265" s="50">
        <v>140255.92000000001</v>
      </c>
      <c r="G265" s="50">
        <v>0</v>
      </c>
      <c r="H265" s="51">
        <v>140.26</v>
      </c>
      <c r="I265" s="51">
        <v>140.26</v>
      </c>
      <c r="J265" s="51">
        <v>0</v>
      </c>
      <c r="K265" s="52">
        <f t="shared" si="21"/>
        <v>0</v>
      </c>
      <c r="L265" s="52">
        <f t="shared" si="22"/>
        <v>0</v>
      </c>
      <c r="M265" s="52">
        <f t="shared" si="23"/>
        <v>0</v>
      </c>
      <c r="N265" s="52">
        <f t="shared" si="24"/>
        <v>0</v>
      </c>
    </row>
    <row r="266" spans="1:14" s="28" customFormat="1" ht="22.5" x14ac:dyDescent="0.2">
      <c r="A266" s="47" t="s">
        <v>398</v>
      </c>
      <c r="B266" s="47" t="s">
        <v>45</v>
      </c>
      <c r="C266" s="49" t="s">
        <v>385</v>
      </c>
      <c r="D266" s="49" t="s">
        <v>42</v>
      </c>
      <c r="E266" s="50">
        <v>179864.76</v>
      </c>
      <c r="F266" s="50">
        <v>179864.76</v>
      </c>
      <c r="G266" s="50">
        <v>0</v>
      </c>
      <c r="H266" s="51">
        <v>179.86</v>
      </c>
      <c r="I266" s="51">
        <v>179.86</v>
      </c>
      <c r="J266" s="51">
        <v>0</v>
      </c>
      <c r="K266" s="52">
        <f t="shared" si="21"/>
        <v>0</v>
      </c>
      <c r="L266" s="52">
        <f t="shared" si="22"/>
        <v>0</v>
      </c>
      <c r="M266" s="52">
        <f t="shared" si="23"/>
        <v>0</v>
      </c>
      <c r="N266" s="52">
        <f t="shared" si="24"/>
        <v>0</v>
      </c>
    </row>
    <row r="267" spans="1:14" s="28" customFormat="1" ht="22.5" x14ac:dyDescent="0.2">
      <c r="A267" s="47" t="s">
        <v>399</v>
      </c>
      <c r="B267" s="47" t="s">
        <v>87</v>
      </c>
      <c r="C267" s="49" t="s">
        <v>400</v>
      </c>
      <c r="D267" s="49" t="s">
        <v>42</v>
      </c>
      <c r="E267" s="50">
        <v>450071.13</v>
      </c>
      <c r="F267" s="50">
        <v>450071.13</v>
      </c>
      <c r="G267" s="50">
        <v>362495.89</v>
      </c>
      <c r="H267" s="51">
        <v>309</v>
      </c>
      <c r="I267" s="51">
        <v>309</v>
      </c>
      <c r="J267" s="51">
        <v>280</v>
      </c>
      <c r="K267" s="52">
        <f t="shared" si="21"/>
        <v>0.80541911230787011</v>
      </c>
      <c r="L267" s="52">
        <f t="shared" si="22"/>
        <v>0.80541911230787011</v>
      </c>
      <c r="M267" s="52">
        <f t="shared" si="23"/>
        <v>0.90614886731391586</v>
      </c>
      <c r="N267" s="52">
        <f t="shared" si="24"/>
        <v>0.90614886731391586</v>
      </c>
    </row>
    <row r="268" spans="1:14" s="28" customFormat="1" ht="22.5" x14ac:dyDescent="0.2">
      <c r="A268" s="47" t="s">
        <v>401</v>
      </c>
      <c r="B268" s="48" t="s">
        <v>102</v>
      </c>
      <c r="C268" s="49" t="s">
        <v>402</v>
      </c>
      <c r="D268" s="49" t="s">
        <v>42</v>
      </c>
      <c r="E268" s="50">
        <v>303417.52</v>
      </c>
      <c r="F268" s="50">
        <v>303417.52</v>
      </c>
      <c r="G268" s="50">
        <v>302835.53999999998</v>
      </c>
      <c r="H268" s="51">
        <v>50</v>
      </c>
      <c r="I268" s="51">
        <v>50</v>
      </c>
      <c r="J268" s="51">
        <v>50</v>
      </c>
      <c r="K268" s="52">
        <f t="shared" si="21"/>
        <v>0.99808191695720128</v>
      </c>
      <c r="L268" s="52">
        <f t="shared" si="22"/>
        <v>0.99808191695720128</v>
      </c>
      <c r="M268" s="52">
        <f t="shared" si="23"/>
        <v>1</v>
      </c>
      <c r="N268" s="52">
        <f t="shared" si="24"/>
        <v>1</v>
      </c>
    </row>
    <row r="269" spans="1:14" s="28" customFormat="1" ht="22.5" x14ac:dyDescent="0.2">
      <c r="A269" s="47" t="s">
        <v>403</v>
      </c>
      <c r="B269" s="48" t="s">
        <v>102</v>
      </c>
      <c r="C269" s="49" t="s">
        <v>404</v>
      </c>
      <c r="D269" s="49" t="s">
        <v>42</v>
      </c>
      <c r="E269" s="50">
        <v>470250.06</v>
      </c>
      <c r="F269" s="50">
        <v>470250.06</v>
      </c>
      <c r="G269" s="50">
        <v>465997.63</v>
      </c>
      <c r="H269" s="51">
        <v>369.54</v>
      </c>
      <c r="I269" s="51">
        <v>369.54</v>
      </c>
      <c r="J269" s="51">
        <v>369.54</v>
      </c>
      <c r="K269" s="52">
        <f t="shared" si="21"/>
        <v>0.9909570878098346</v>
      </c>
      <c r="L269" s="52">
        <f t="shared" si="22"/>
        <v>0.9909570878098346</v>
      </c>
      <c r="M269" s="52">
        <f t="shared" si="23"/>
        <v>1</v>
      </c>
      <c r="N269" s="52">
        <f t="shared" si="24"/>
        <v>1</v>
      </c>
    </row>
    <row r="270" spans="1:14" s="28" customFormat="1" ht="22.5" x14ac:dyDescent="0.2">
      <c r="A270" s="47" t="s">
        <v>405</v>
      </c>
      <c r="B270" s="48" t="s">
        <v>102</v>
      </c>
      <c r="C270" s="49" t="s">
        <v>406</v>
      </c>
      <c r="D270" s="49" t="s">
        <v>42</v>
      </c>
      <c r="E270" s="50">
        <v>268487.07</v>
      </c>
      <c r="F270" s="50">
        <v>268487.07</v>
      </c>
      <c r="G270" s="50">
        <v>268363.65000000002</v>
      </c>
      <c r="H270" s="51">
        <v>167.8</v>
      </c>
      <c r="I270" s="51">
        <v>167.8</v>
      </c>
      <c r="J270" s="51">
        <v>167.8</v>
      </c>
      <c r="K270" s="52">
        <f t="shared" si="21"/>
        <v>0.99954031305865132</v>
      </c>
      <c r="L270" s="52">
        <f t="shared" si="22"/>
        <v>0.99954031305865132</v>
      </c>
      <c r="M270" s="52">
        <f t="shared" si="23"/>
        <v>1</v>
      </c>
      <c r="N270" s="52">
        <f t="shared" si="24"/>
        <v>1</v>
      </c>
    </row>
    <row r="271" spans="1:14" s="28" customFormat="1" ht="22.5" x14ac:dyDescent="0.2">
      <c r="A271" s="47" t="s">
        <v>408</v>
      </c>
      <c r="B271" s="47" t="s">
        <v>45</v>
      </c>
      <c r="C271" s="49" t="s">
        <v>376</v>
      </c>
      <c r="D271" s="49" t="s">
        <v>42</v>
      </c>
      <c r="E271" s="50">
        <v>69875.23</v>
      </c>
      <c r="F271" s="50">
        <v>69875.23</v>
      </c>
      <c r="G271" s="50">
        <v>69875.240000000005</v>
      </c>
      <c r="H271" s="51">
        <v>86.78</v>
      </c>
      <c r="I271" s="51">
        <v>86.78</v>
      </c>
      <c r="J271" s="51">
        <v>86.78</v>
      </c>
      <c r="K271" s="52">
        <f t="shared" si="21"/>
        <v>1.0000001431122303</v>
      </c>
      <c r="L271" s="52">
        <f t="shared" si="22"/>
        <v>1.0000001431122303</v>
      </c>
      <c r="M271" s="52">
        <f t="shared" si="23"/>
        <v>1</v>
      </c>
      <c r="N271" s="52">
        <f t="shared" si="24"/>
        <v>1</v>
      </c>
    </row>
    <row r="272" spans="1:14" s="28" customFormat="1" ht="78.75" x14ac:dyDescent="0.2">
      <c r="A272" s="47" t="s">
        <v>409</v>
      </c>
      <c r="B272" s="47" t="s">
        <v>45</v>
      </c>
      <c r="C272" s="49" t="s">
        <v>592</v>
      </c>
      <c r="D272" s="49" t="s">
        <v>42</v>
      </c>
      <c r="E272" s="50">
        <v>1041390</v>
      </c>
      <c r="F272" s="50">
        <v>1041390</v>
      </c>
      <c r="G272" s="50">
        <v>897750</v>
      </c>
      <c r="H272" s="51">
        <v>105</v>
      </c>
      <c r="I272" s="51">
        <v>105</v>
      </c>
      <c r="J272" s="51">
        <v>105</v>
      </c>
      <c r="K272" s="52">
        <f t="shared" si="21"/>
        <v>0.86206896551724133</v>
      </c>
      <c r="L272" s="52">
        <f t="shared" si="22"/>
        <v>0.86206896551724133</v>
      </c>
      <c r="M272" s="52">
        <f t="shared" si="23"/>
        <v>1</v>
      </c>
      <c r="N272" s="52">
        <f t="shared" si="24"/>
        <v>1</v>
      </c>
    </row>
    <row r="273" spans="1:14" s="28" customFormat="1" ht="33.75" x14ac:dyDescent="0.2">
      <c r="A273" s="47" t="s">
        <v>410</v>
      </c>
      <c r="B273" s="47" t="s">
        <v>45</v>
      </c>
      <c r="C273" s="49" t="s">
        <v>593</v>
      </c>
      <c r="D273" s="49" t="s">
        <v>42</v>
      </c>
      <c r="E273" s="50">
        <v>545490</v>
      </c>
      <c r="F273" s="50">
        <v>545490</v>
      </c>
      <c r="G273" s="50">
        <f>470250+62928</f>
        <v>533178</v>
      </c>
      <c r="H273" s="51">
        <v>55</v>
      </c>
      <c r="I273" s="51">
        <v>55</v>
      </c>
      <c r="J273" s="51">
        <v>55</v>
      </c>
      <c r="K273" s="52">
        <f t="shared" si="21"/>
        <v>0.97742946708463951</v>
      </c>
      <c r="L273" s="52">
        <f t="shared" si="22"/>
        <v>0.97742946708463951</v>
      </c>
      <c r="M273" s="52">
        <f t="shared" si="23"/>
        <v>1</v>
      </c>
      <c r="N273" s="52">
        <f t="shared" si="24"/>
        <v>1</v>
      </c>
    </row>
    <row r="274" spans="1:14" s="28" customFormat="1" ht="22.5" x14ac:dyDescent="0.2">
      <c r="A274" s="47" t="s">
        <v>411</v>
      </c>
      <c r="B274" s="48" t="s">
        <v>102</v>
      </c>
      <c r="C274" s="49" t="s">
        <v>412</v>
      </c>
      <c r="D274" s="49" t="s">
        <v>42</v>
      </c>
      <c r="E274" s="50">
        <v>374553.29</v>
      </c>
      <c r="F274" s="50">
        <v>374553.29</v>
      </c>
      <c r="G274" s="50">
        <v>374553.28</v>
      </c>
      <c r="H274" s="51">
        <v>234.1</v>
      </c>
      <c r="I274" s="51">
        <v>234.1</v>
      </c>
      <c r="J274" s="51">
        <v>234.1</v>
      </c>
      <c r="K274" s="52">
        <f t="shared" si="21"/>
        <v>0.99999997330152957</v>
      </c>
      <c r="L274" s="52">
        <f t="shared" si="22"/>
        <v>0.99999997330152957</v>
      </c>
      <c r="M274" s="52">
        <f t="shared" si="23"/>
        <v>1</v>
      </c>
      <c r="N274" s="52">
        <f t="shared" si="24"/>
        <v>1</v>
      </c>
    </row>
    <row r="275" spans="1:14" s="28" customFormat="1" ht="22.5" x14ac:dyDescent="0.2">
      <c r="A275" s="47" t="s">
        <v>413</v>
      </c>
      <c r="B275" s="47" t="s">
        <v>45</v>
      </c>
      <c r="C275" s="49" t="s">
        <v>338</v>
      </c>
      <c r="D275" s="49" t="s">
        <v>42</v>
      </c>
      <c r="E275" s="50">
        <v>778750</v>
      </c>
      <c r="F275" s="50">
        <v>778750</v>
      </c>
      <c r="G275" s="50">
        <v>0</v>
      </c>
      <c r="H275" s="51">
        <v>352.84</v>
      </c>
      <c r="I275" s="51">
        <v>352.84</v>
      </c>
      <c r="J275" s="51">
        <v>352.84</v>
      </c>
      <c r="K275" s="52">
        <f t="shared" si="21"/>
        <v>0</v>
      </c>
      <c r="L275" s="52">
        <f t="shared" si="22"/>
        <v>0</v>
      </c>
      <c r="M275" s="52">
        <f t="shared" si="23"/>
        <v>1</v>
      </c>
      <c r="N275" s="52">
        <f t="shared" si="24"/>
        <v>1</v>
      </c>
    </row>
    <row r="276" spans="1:14" s="28" customFormat="1" x14ac:dyDescent="0.2">
      <c r="A276" s="53" t="s">
        <v>416</v>
      </c>
      <c r="B276" s="47" t="s">
        <v>90</v>
      </c>
      <c r="C276" s="49" t="s">
        <v>417</v>
      </c>
      <c r="D276" s="49" t="s">
        <v>42</v>
      </c>
      <c r="E276" s="50">
        <v>189952.33999999997</v>
      </c>
      <c r="F276" s="50">
        <v>189952.33999999997</v>
      </c>
      <c r="G276" s="50">
        <v>0</v>
      </c>
      <c r="H276" s="51">
        <v>1</v>
      </c>
      <c r="I276" s="51">
        <v>1</v>
      </c>
      <c r="J276" s="51">
        <v>1</v>
      </c>
      <c r="K276" s="52">
        <f t="shared" ref="K276:K339" si="25">G276/E276</f>
        <v>0</v>
      </c>
      <c r="L276" s="52">
        <f t="shared" ref="L276:L339" si="26">G276/F276</f>
        <v>0</v>
      </c>
      <c r="M276" s="52">
        <f t="shared" si="23"/>
        <v>1</v>
      </c>
      <c r="N276" s="52">
        <f t="shared" si="24"/>
        <v>1</v>
      </c>
    </row>
    <row r="277" spans="1:14" s="28" customFormat="1" x14ac:dyDescent="0.2">
      <c r="A277" s="54" t="s">
        <v>418</v>
      </c>
      <c r="B277" s="47" t="s">
        <v>45</v>
      </c>
      <c r="C277" s="49" t="s">
        <v>419</v>
      </c>
      <c r="D277" s="49" t="s">
        <v>42</v>
      </c>
      <c r="E277" s="50">
        <v>1250000</v>
      </c>
      <c r="F277" s="50">
        <v>1250000</v>
      </c>
      <c r="G277" s="50">
        <v>0</v>
      </c>
      <c r="H277" s="51">
        <v>1</v>
      </c>
      <c r="I277" s="51">
        <v>1</v>
      </c>
      <c r="J277" s="51">
        <v>1</v>
      </c>
      <c r="K277" s="52">
        <f t="shared" si="25"/>
        <v>0</v>
      </c>
      <c r="L277" s="52">
        <f t="shared" si="26"/>
        <v>0</v>
      </c>
      <c r="M277" s="52">
        <f t="shared" si="23"/>
        <v>1</v>
      </c>
      <c r="N277" s="52">
        <f t="shared" si="24"/>
        <v>1</v>
      </c>
    </row>
    <row r="278" spans="1:14" s="28" customFormat="1" ht="22.5" x14ac:dyDescent="0.2">
      <c r="A278" s="54" t="s">
        <v>420</v>
      </c>
      <c r="B278" s="48" t="s">
        <v>102</v>
      </c>
      <c r="C278" s="49" t="s">
        <v>421</v>
      </c>
      <c r="D278" s="49" t="s">
        <v>42</v>
      </c>
      <c r="E278" s="50">
        <v>19231.579999999987</v>
      </c>
      <c r="F278" s="50">
        <v>19231.579999999987</v>
      </c>
      <c r="G278" s="50">
        <v>0</v>
      </c>
      <c r="H278" s="55">
        <v>1</v>
      </c>
      <c r="I278" s="55">
        <v>1</v>
      </c>
      <c r="J278" s="55">
        <v>1</v>
      </c>
      <c r="K278" s="52">
        <f t="shared" si="25"/>
        <v>0</v>
      </c>
      <c r="L278" s="52">
        <f t="shared" si="26"/>
        <v>0</v>
      </c>
      <c r="M278" s="52">
        <f t="shared" si="23"/>
        <v>1</v>
      </c>
      <c r="N278" s="52">
        <f t="shared" si="24"/>
        <v>1</v>
      </c>
    </row>
    <row r="279" spans="1:14" s="28" customFormat="1" ht="22.5" x14ac:dyDescent="0.2">
      <c r="A279" s="54" t="s">
        <v>422</v>
      </c>
      <c r="B279" s="48" t="s">
        <v>102</v>
      </c>
      <c r="C279" s="49" t="s">
        <v>423</v>
      </c>
      <c r="D279" s="49" t="s">
        <v>42</v>
      </c>
      <c r="E279" s="50">
        <v>14123.190000000002</v>
      </c>
      <c r="F279" s="50">
        <v>14123.190000000002</v>
      </c>
      <c r="G279" s="50">
        <v>0</v>
      </c>
      <c r="H279" s="55">
        <v>4</v>
      </c>
      <c r="I279" s="55">
        <v>4</v>
      </c>
      <c r="J279" s="55">
        <v>4</v>
      </c>
      <c r="K279" s="52">
        <f t="shared" si="25"/>
        <v>0</v>
      </c>
      <c r="L279" s="52">
        <f t="shared" si="26"/>
        <v>0</v>
      </c>
      <c r="M279" s="52">
        <f t="shared" si="23"/>
        <v>1</v>
      </c>
      <c r="N279" s="52">
        <f t="shared" si="24"/>
        <v>1</v>
      </c>
    </row>
    <row r="280" spans="1:14" s="28" customFormat="1" ht="22.5" x14ac:dyDescent="0.2">
      <c r="A280" s="47" t="s">
        <v>569</v>
      </c>
      <c r="B280" s="47" t="s">
        <v>87</v>
      </c>
      <c r="C280" s="49" t="s">
        <v>414</v>
      </c>
      <c r="D280" s="49" t="s">
        <v>42</v>
      </c>
      <c r="E280" s="50">
        <v>344583.20999999996</v>
      </c>
      <c r="F280" s="38">
        <v>344583.20999999996</v>
      </c>
      <c r="G280" s="50">
        <v>189425.03</v>
      </c>
      <c r="H280" s="51">
        <v>484.44</v>
      </c>
      <c r="I280" s="51">
        <v>484.44</v>
      </c>
      <c r="J280" s="51">
        <v>484.44</v>
      </c>
      <c r="K280" s="52">
        <f t="shared" si="25"/>
        <v>0.54972217015448899</v>
      </c>
      <c r="L280" s="52">
        <f t="shared" si="26"/>
        <v>0.54972217015448899</v>
      </c>
      <c r="M280" s="52">
        <f t="shared" si="23"/>
        <v>1</v>
      </c>
      <c r="N280" s="52">
        <f t="shared" si="24"/>
        <v>1</v>
      </c>
    </row>
    <row r="281" spans="1:14" s="28" customFormat="1" ht="22.5" x14ac:dyDescent="0.2">
      <c r="A281" s="47" t="s">
        <v>424</v>
      </c>
      <c r="B281" s="47" t="s">
        <v>87</v>
      </c>
      <c r="C281" s="49" t="s">
        <v>425</v>
      </c>
      <c r="D281" s="49" t="s">
        <v>42</v>
      </c>
      <c r="E281" s="50">
        <v>769437.25</v>
      </c>
      <c r="F281" s="50">
        <v>769437.25</v>
      </c>
      <c r="G281" s="50">
        <v>717433.47</v>
      </c>
      <c r="H281" s="51">
        <v>418.26</v>
      </c>
      <c r="I281" s="51">
        <v>418.26</v>
      </c>
      <c r="J281" s="51">
        <v>418.26</v>
      </c>
      <c r="K281" s="52">
        <f t="shared" si="25"/>
        <v>0.93241322797927961</v>
      </c>
      <c r="L281" s="52">
        <f t="shared" si="26"/>
        <v>0.93241322797927961</v>
      </c>
      <c r="M281" s="52">
        <f t="shared" si="23"/>
        <v>1</v>
      </c>
      <c r="N281" s="52">
        <f t="shared" si="24"/>
        <v>1</v>
      </c>
    </row>
    <row r="282" spans="1:14" s="28" customFormat="1" ht="22.5" x14ac:dyDescent="0.2">
      <c r="A282" s="47" t="s">
        <v>426</v>
      </c>
      <c r="B282" s="47" t="s">
        <v>87</v>
      </c>
      <c r="C282" s="49" t="s">
        <v>427</v>
      </c>
      <c r="D282" s="49" t="s">
        <v>42</v>
      </c>
      <c r="E282" s="50">
        <v>635971.57000000007</v>
      </c>
      <c r="F282" s="50">
        <v>635971.57000000007</v>
      </c>
      <c r="G282" s="50">
        <v>631712.35</v>
      </c>
      <c r="H282" s="51">
        <v>341.01</v>
      </c>
      <c r="I282" s="51">
        <v>341.01</v>
      </c>
      <c r="J282" s="51">
        <v>341.01</v>
      </c>
      <c r="K282" s="52">
        <f t="shared" si="25"/>
        <v>0.99330281383490127</v>
      </c>
      <c r="L282" s="52">
        <f t="shared" si="26"/>
        <v>0.99330281383490127</v>
      </c>
      <c r="M282" s="52">
        <f t="shared" si="23"/>
        <v>1</v>
      </c>
      <c r="N282" s="52">
        <f t="shared" si="24"/>
        <v>1</v>
      </c>
    </row>
    <row r="283" spans="1:14" s="28" customFormat="1" ht="22.5" x14ac:dyDescent="0.2">
      <c r="A283" s="29" t="s">
        <v>428</v>
      </c>
      <c r="B283" s="48" t="s">
        <v>102</v>
      </c>
      <c r="C283" s="36" t="s">
        <v>429</v>
      </c>
      <c r="D283" s="49" t="s">
        <v>42</v>
      </c>
      <c r="E283" s="50">
        <v>337281.6</v>
      </c>
      <c r="F283" s="50">
        <v>337281.6</v>
      </c>
      <c r="G283" s="50">
        <v>337281.6</v>
      </c>
      <c r="H283" s="51">
        <v>1</v>
      </c>
      <c r="I283" s="51">
        <v>1</v>
      </c>
      <c r="J283" s="51">
        <v>1</v>
      </c>
      <c r="K283" s="52">
        <f t="shared" si="25"/>
        <v>1</v>
      </c>
      <c r="L283" s="52">
        <f t="shared" si="26"/>
        <v>1</v>
      </c>
      <c r="M283" s="52">
        <f t="shared" si="23"/>
        <v>1</v>
      </c>
      <c r="N283" s="52">
        <f t="shared" si="24"/>
        <v>1</v>
      </c>
    </row>
    <row r="284" spans="1:14" s="28" customFormat="1" ht="22.5" x14ac:dyDescent="0.2">
      <c r="A284" s="47" t="s">
        <v>430</v>
      </c>
      <c r="B284" s="47" t="s">
        <v>591</v>
      </c>
      <c r="C284" s="49" t="s">
        <v>431</v>
      </c>
      <c r="D284" s="49" t="s">
        <v>42</v>
      </c>
      <c r="E284" s="50">
        <v>10000000</v>
      </c>
      <c r="F284" s="50">
        <v>10000000</v>
      </c>
      <c r="G284" s="50">
        <v>0</v>
      </c>
      <c r="H284" s="51">
        <v>1</v>
      </c>
      <c r="I284" s="51">
        <v>1</v>
      </c>
      <c r="J284" s="51">
        <v>0</v>
      </c>
      <c r="K284" s="52">
        <f t="shared" si="25"/>
        <v>0</v>
      </c>
      <c r="L284" s="52">
        <f t="shared" si="26"/>
        <v>0</v>
      </c>
      <c r="M284" s="52">
        <f t="shared" si="23"/>
        <v>0</v>
      </c>
      <c r="N284" s="52">
        <f t="shared" si="24"/>
        <v>0</v>
      </c>
    </row>
    <row r="285" spans="1:14" s="28" customFormat="1" x14ac:dyDescent="0.2">
      <c r="A285" s="47" t="s">
        <v>121</v>
      </c>
      <c r="B285" s="47" t="s">
        <v>121</v>
      </c>
      <c r="C285" s="49" t="s">
        <v>432</v>
      </c>
      <c r="D285" s="49" t="s">
        <v>42</v>
      </c>
      <c r="E285" s="50">
        <v>1365597.14</v>
      </c>
      <c r="F285" s="50">
        <v>1365597.14</v>
      </c>
      <c r="G285" s="50">
        <v>0</v>
      </c>
      <c r="H285" s="51">
        <v>1</v>
      </c>
      <c r="I285" s="51">
        <v>1</v>
      </c>
      <c r="J285" s="51">
        <v>0</v>
      </c>
      <c r="K285" s="52">
        <f t="shared" si="25"/>
        <v>0</v>
      </c>
      <c r="L285" s="52">
        <f t="shared" si="26"/>
        <v>0</v>
      </c>
      <c r="M285" s="52">
        <f t="shared" si="23"/>
        <v>0</v>
      </c>
      <c r="N285" s="52">
        <f t="shared" si="24"/>
        <v>0</v>
      </c>
    </row>
    <row r="286" spans="1:14" s="28" customFormat="1" ht="22.5" x14ac:dyDescent="0.2">
      <c r="A286" s="29" t="s">
        <v>433</v>
      </c>
      <c r="B286" s="29" t="s">
        <v>243</v>
      </c>
      <c r="C286" s="36" t="s">
        <v>434</v>
      </c>
      <c r="D286" s="49" t="s">
        <v>42</v>
      </c>
      <c r="E286" s="50">
        <v>600000</v>
      </c>
      <c r="F286" s="50">
        <v>600000</v>
      </c>
      <c r="G286" s="50">
        <v>0</v>
      </c>
      <c r="H286" s="51">
        <v>1</v>
      </c>
      <c r="I286" s="51">
        <v>1</v>
      </c>
      <c r="J286" s="51">
        <v>1</v>
      </c>
      <c r="K286" s="52">
        <f t="shared" si="25"/>
        <v>0</v>
      </c>
      <c r="L286" s="52">
        <f t="shared" si="26"/>
        <v>0</v>
      </c>
      <c r="M286" s="52">
        <f t="shared" si="23"/>
        <v>1</v>
      </c>
      <c r="N286" s="52">
        <f t="shared" si="24"/>
        <v>1</v>
      </c>
    </row>
    <row r="287" spans="1:14" s="28" customFormat="1" ht="45" x14ac:dyDescent="0.2">
      <c r="A287" s="53" t="s">
        <v>436</v>
      </c>
      <c r="B287" s="47" t="s">
        <v>133</v>
      </c>
      <c r="C287" s="33" t="s">
        <v>437</v>
      </c>
      <c r="D287" s="49" t="s">
        <v>42</v>
      </c>
      <c r="E287" s="50">
        <v>173983.43999999994</v>
      </c>
      <c r="F287" s="50">
        <v>173983.43999999994</v>
      </c>
      <c r="G287" s="50">
        <v>0</v>
      </c>
      <c r="H287" s="51">
        <v>30</v>
      </c>
      <c r="I287" s="51">
        <v>30</v>
      </c>
      <c r="J287" s="51">
        <v>30</v>
      </c>
      <c r="K287" s="52">
        <f t="shared" si="25"/>
        <v>0</v>
      </c>
      <c r="L287" s="52">
        <f t="shared" si="26"/>
        <v>0</v>
      </c>
      <c r="M287" s="52">
        <f t="shared" si="23"/>
        <v>1</v>
      </c>
      <c r="N287" s="52">
        <f t="shared" si="24"/>
        <v>1</v>
      </c>
    </row>
    <row r="288" spans="1:14" s="28" customFormat="1" x14ac:dyDescent="0.2">
      <c r="A288" s="47" t="s">
        <v>438</v>
      </c>
      <c r="B288" s="47" t="s">
        <v>591</v>
      </c>
      <c r="C288" s="49" t="s">
        <v>439</v>
      </c>
      <c r="D288" s="49" t="s">
        <v>42</v>
      </c>
      <c r="E288" s="50">
        <v>4000000</v>
      </c>
      <c r="F288" s="50">
        <v>4000000</v>
      </c>
      <c r="G288" s="50">
        <v>0</v>
      </c>
      <c r="H288" s="51">
        <v>1</v>
      </c>
      <c r="I288" s="51">
        <v>1</v>
      </c>
      <c r="J288" s="51">
        <v>0</v>
      </c>
      <c r="K288" s="52">
        <f t="shared" si="25"/>
        <v>0</v>
      </c>
      <c r="L288" s="52">
        <f t="shared" si="26"/>
        <v>0</v>
      </c>
      <c r="M288" s="52">
        <f t="shared" si="23"/>
        <v>0</v>
      </c>
      <c r="N288" s="52">
        <f t="shared" si="24"/>
        <v>0</v>
      </c>
    </row>
    <row r="289" spans="1:14" s="28" customFormat="1" ht="22.5" x14ac:dyDescent="0.2">
      <c r="A289" s="47" t="s">
        <v>440</v>
      </c>
      <c r="B289" s="47" t="s">
        <v>591</v>
      </c>
      <c r="C289" s="49" t="s">
        <v>441</v>
      </c>
      <c r="D289" s="49" t="s">
        <v>42</v>
      </c>
      <c r="E289" s="50">
        <v>241247.66</v>
      </c>
      <c r="F289" s="50">
        <v>241247.66</v>
      </c>
      <c r="G289" s="50">
        <v>195221.49</v>
      </c>
      <c r="H289" s="55">
        <v>1</v>
      </c>
      <c r="I289" s="55">
        <v>1</v>
      </c>
      <c r="J289" s="55">
        <v>1</v>
      </c>
      <c r="K289" s="52">
        <f t="shared" si="25"/>
        <v>0.80921609768152769</v>
      </c>
      <c r="L289" s="52">
        <f t="shared" si="26"/>
        <v>0.80921609768152769</v>
      </c>
      <c r="M289" s="52">
        <f t="shared" si="23"/>
        <v>1</v>
      </c>
      <c r="N289" s="52">
        <f t="shared" si="24"/>
        <v>1</v>
      </c>
    </row>
    <row r="290" spans="1:14" s="28" customFormat="1" x14ac:dyDescent="0.2">
      <c r="A290" s="47" t="s">
        <v>443</v>
      </c>
      <c r="B290" s="47" t="s">
        <v>591</v>
      </c>
      <c r="C290" s="49" t="s">
        <v>444</v>
      </c>
      <c r="D290" s="49" t="s">
        <v>42</v>
      </c>
      <c r="E290" s="50">
        <v>2534131.13</v>
      </c>
      <c r="F290" s="50">
        <v>2534131.13</v>
      </c>
      <c r="G290" s="50">
        <v>2534131.13</v>
      </c>
      <c r="H290" s="51">
        <v>1</v>
      </c>
      <c r="I290" s="51">
        <v>1</v>
      </c>
      <c r="J290" s="55">
        <v>1</v>
      </c>
      <c r="K290" s="52">
        <f t="shared" si="25"/>
        <v>1</v>
      </c>
      <c r="L290" s="52">
        <f t="shared" si="26"/>
        <v>1</v>
      </c>
      <c r="M290" s="52">
        <f t="shared" si="23"/>
        <v>1</v>
      </c>
      <c r="N290" s="52">
        <f t="shared" si="24"/>
        <v>1</v>
      </c>
    </row>
    <row r="291" spans="1:14" s="28" customFormat="1" ht="22.5" x14ac:dyDescent="0.2">
      <c r="A291" s="29" t="s">
        <v>445</v>
      </c>
      <c r="B291" s="47" t="s">
        <v>591</v>
      </c>
      <c r="C291" s="33" t="s">
        <v>446</v>
      </c>
      <c r="D291" s="49" t="s">
        <v>42</v>
      </c>
      <c r="E291" s="50">
        <v>296395.71000000002</v>
      </c>
      <c r="F291" s="50">
        <v>296395.71000000002</v>
      </c>
      <c r="G291" s="50">
        <v>296395.71000000002</v>
      </c>
      <c r="H291" s="51">
        <v>1</v>
      </c>
      <c r="I291" s="51">
        <v>1</v>
      </c>
      <c r="J291" s="51">
        <v>1</v>
      </c>
      <c r="K291" s="52">
        <f t="shared" si="25"/>
        <v>1</v>
      </c>
      <c r="L291" s="52">
        <f t="shared" si="26"/>
        <v>1</v>
      </c>
      <c r="M291" s="52">
        <f t="shared" si="23"/>
        <v>1</v>
      </c>
      <c r="N291" s="52">
        <f t="shared" si="24"/>
        <v>1</v>
      </c>
    </row>
    <row r="292" spans="1:14" s="28" customFormat="1" x14ac:dyDescent="0.2">
      <c r="A292" s="29" t="s">
        <v>447</v>
      </c>
      <c r="B292" s="29" t="s">
        <v>69</v>
      </c>
      <c r="C292" s="33" t="s">
        <v>448</v>
      </c>
      <c r="D292" s="49" t="s">
        <v>42</v>
      </c>
      <c r="E292" s="50">
        <v>493000</v>
      </c>
      <c r="F292" s="50">
        <v>493000</v>
      </c>
      <c r="G292" s="50">
        <v>493000</v>
      </c>
      <c r="H292" s="51">
        <v>1</v>
      </c>
      <c r="I292" s="51">
        <v>1</v>
      </c>
      <c r="J292" s="51">
        <v>1</v>
      </c>
      <c r="K292" s="52">
        <f t="shared" si="25"/>
        <v>1</v>
      </c>
      <c r="L292" s="52">
        <f t="shared" si="26"/>
        <v>1</v>
      </c>
      <c r="M292" s="52">
        <f t="shared" si="23"/>
        <v>1</v>
      </c>
      <c r="N292" s="52">
        <f t="shared" si="24"/>
        <v>1</v>
      </c>
    </row>
    <row r="293" spans="1:14" s="28" customFormat="1" x14ac:dyDescent="0.2">
      <c r="A293" s="29" t="s">
        <v>449</v>
      </c>
      <c r="B293" s="29" t="s">
        <v>69</v>
      </c>
      <c r="C293" s="33" t="s">
        <v>450</v>
      </c>
      <c r="D293" s="49" t="s">
        <v>42</v>
      </c>
      <c r="E293" s="50">
        <v>229999.93</v>
      </c>
      <c r="F293" s="50">
        <v>229999.93</v>
      </c>
      <c r="G293" s="50">
        <v>229620.09</v>
      </c>
      <c r="H293" s="51">
        <v>1</v>
      </c>
      <c r="I293" s="51">
        <v>1</v>
      </c>
      <c r="J293" s="51">
        <v>1</v>
      </c>
      <c r="K293" s="52">
        <f t="shared" si="25"/>
        <v>0.99834852123650653</v>
      </c>
      <c r="L293" s="52">
        <f t="shared" si="26"/>
        <v>0.99834852123650653</v>
      </c>
      <c r="M293" s="52">
        <f t="shared" si="23"/>
        <v>1</v>
      </c>
      <c r="N293" s="52">
        <f t="shared" si="24"/>
        <v>1</v>
      </c>
    </row>
    <row r="294" spans="1:14" s="28" customFormat="1" x14ac:dyDescent="0.2">
      <c r="A294" s="29" t="s">
        <v>451</v>
      </c>
      <c r="B294" s="29" t="s">
        <v>45</v>
      </c>
      <c r="C294" s="33" t="s">
        <v>452</v>
      </c>
      <c r="D294" s="49" t="s">
        <v>42</v>
      </c>
      <c r="E294" s="50">
        <v>170000</v>
      </c>
      <c r="F294" s="50">
        <v>170000</v>
      </c>
      <c r="G294" s="50">
        <v>170000</v>
      </c>
      <c r="H294" s="51">
        <v>1</v>
      </c>
      <c r="I294" s="51">
        <v>1</v>
      </c>
      <c r="J294" s="51">
        <v>1</v>
      </c>
      <c r="K294" s="52">
        <f t="shared" si="25"/>
        <v>1</v>
      </c>
      <c r="L294" s="52">
        <f t="shared" si="26"/>
        <v>1</v>
      </c>
      <c r="M294" s="52">
        <f t="shared" si="23"/>
        <v>1</v>
      </c>
      <c r="N294" s="52">
        <f t="shared" si="24"/>
        <v>1</v>
      </c>
    </row>
    <row r="295" spans="1:14" s="28" customFormat="1" ht="22.5" x14ac:dyDescent="0.2">
      <c r="A295" s="29" t="s">
        <v>453</v>
      </c>
      <c r="B295" s="47" t="s">
        <v>591</v>
      </c>
      <c r="C295" s="33" t="s">
        <v>454</v>
      </c>
      <c r="D295" s="49" t="s">
        <v>42</v>
      </c>
      <c r="E295" s="50">
        <v>210000</v>
      </c>
      <c r="F295" s="50">
        <v>210000</v>
      </c>
      <c r="G295" s="50">
        <v>0</v>
      </c>
      <c r="H295" s="51">
        <v>1</v>
      </c>
      <c r="I295" s="51">
        <v>1</v>
      </c>
      <c r="J295" s="51">
        <v>1</v>
      </c>
      <c r="K295" s="52">
        <f t="shared" si="25"/>
        <v>0</v>
      </c>
      <c r="L295" s="52">
        <f t="shared" si="26"/>
        <v>0</v>
      </c>
      <c r="M295" s="52">
        <f t="shared" si="23"/>
        <v>1</v>
      </c>
      <c r="N295" s="52">
        <f t="shared" si="24"/>
        <v>1</v>
      </c>
    </row>
    <row r="296" spans="1:14" s="28" customFormat="1" x14ac:dyDescent="0.2">
      <c r="A296" s="54" t="s">
        <v>455</v>
      </c>
      <c r="B296" s="47" t="s">
        <v>591</v>
      </c>
      <c r="C296" s="49" t="s">
        <v>456</v>
      </c>
      <c r="D296" s="49" t="s">
        <v>42</v>
      </c>
      <c r="E296" s="50">
        <v>900000</v>
      </c>
      <c r="F296" s="50">
        <v>900000</v>
      </c>
      <c r="G296" s="50">
        <v>0</v>
      </c>
      <c r="H296" s="51">
        <v>1</v>
      </c>
      <c r="I296" s="51">
        <v>1</v>
      </c>
      <c r="J296" s="51">
        <v>1</v>
      </c>
      <c r="K296" s="52">
        <f t="shared" si="25"/>
        <v>0</v>
      </c>
      <c r="L296" s="52">
        <f t="shared" si="26"/>
        <v>0</v>
      </c>
      <c r="M296" s="52">
        <f t="shared" si="23"/>
        <v>1</v>
      </c>
      <c r="N296" s="52">
        <f t="shared" si="24"/>
        <v>1</v>
      </c>
    </row>
    <row r="297" spans="1:14" s="28" customFormat="1" ht="22.5" x14ac:dyDescent="0.2">
      <c r="A297" s="53" t="s">
        <v>455</v>
      </c>
      <c r="B297" s="47" t="s">
        <v>93</v>
      </c>
      <c r="C297" s="49" t="s">
        <v>457</v>
      </c>
      <c r="D297" s="49" t="s">
        <v>42</v>
      </c>
      <c r="E297" s="50">
        <v>664611.42000000004</v>
      </c>
      <c r="F297" s="50">
        <v>664611.42000000004</v>
      </c>
      <c r="G297" s="50">
        <v>0</v>
      </c>
      <c r="H297" s="51">
        <v>1</v>
      </c>
      <c r="I297" s="51">
        <v>1</v>
      </c>
      <c r="J297" s="51">
        <v>1</v>
      </c>
      <c r="K297" s="52">
        <f t="shared" si="25"/>
        <v>0</v>
      </c>
      <c r="L297" s="52">
        <f t="shared" si="26"/>
        <v>0</v>
      </c>
      <c r="M297" s="52">
        <f t="shared" si="23"/>
        <v>1</v>
      </c>
      <c r="N297" s="52">
        <f t="shared" si="24"/>
        <v>1</v>
      </c>
    </row>
    <row r="298" spans="1:14" s="28" customFormat="1" ht="22.5" x14ac:dyDescent="0.2">
      <c r="A298" s="53" t="s">
        <v>455</v>
      </c>
      <c r="B298" s="48" t="s">
        <v>102</v>
      </c>
      <c r="C298" s="49" t="s">
        <v>458</v>
      </c>
      <c r="D298" s="49" t="s">
        <v>42</v>
      </c>
      <c r="E298" s="50">
        <v>156506.26</v>
      </c>
      <c r="F298" s="50">
        <v>156506.26</v>
      </c>
      <c r="G298" s="50">
        <v>0</v>
      </c>
      <c r="H298" s="51">
        <v>1</v>
      </c>
      <c r="I298" s="51">
        <v>1</v>
      </c>
      <c r="J298" s="51">
        <v>1</v>
      </c>
      <c r="K298" s="52">
        <f t="shared" si="25"/>
        <v>0</v>
      </c>
      <c r="L298" s="52">
        <f t="shared" si="26"/>
        <v>0</v>
      </c>
      <c r="M298" s="52">
        <f t="shared" si="23"/>
        <v>1</v>
      </c>
      <c r="N298" s="52">
        <f t="shared" si="24"/>
        <v>1</v>
      </c>
    </row>
    <row r="299" spans="1:14" s="28" customFormat="1" x14ac:dyDescent="0.2">
      <c r="A299" s="53" t="s">
        <v>455</v>
      </c>
      <c r="B299" s="47" t="s">
        <v>586</v>
      </c>
      <c r="C299" s="49" t="s">
        <v>459</v>
      </c>
      <c r="D299" s="49" t="s">
        <v>42</v>
      </c>
      <c r="E299" s="50">
        <v>2362307.89</v>
      </c>
      <c r="F299" s="50">
        <v>2362307.89</v>
      </c>
      <c r="G299" s="50">
        <v>0</v>
      </c>
      <c r="H299" s="51">
        <v>1</v>
      </c>
      <c r="I299" s="51">
        <v>1</v>
      </c>
      <c r="J299" s="51">
        <v>1</v>
      </c>
      <c r="K299" s="52">
        <f t="shared" si="25"/>
        <v>0</v>
      </c>
      <c r="L299" s="52">
        <f t="shared" si="26"/>
        <v>0</v>
      </c>
      <c r="M299" s="52">
        <f t="shared" si="23"/>
        <v>1</v>
      </c>
      <c r="N299" s="52">
        <f t="shared" si="24"/>
        <v>1</v>
      </c>
    </row>
    <row r="300" spans="1:14" s="28" customFormat="1" ht="22.5" x14ac:dyDescent="0.2">
      <c r="A300" s="53" t="s">
        <v>460</v>
      </c>
      <c r="B300" s="47" t="s">
        <v>587</v>
      </c>
      <c r="C300" s="49" t="s">
        <v>461</v>
      </c>
      <c r="D300" s="49" t="s">
        <v>42</v>
      </c>
      <c r="E300" s="50">
        <v>30000</v>
      </c>
      <c r="F300" s="50">
        <v>30000</v>
      </c>
      <c r="G300" s="50">
        <v>0</v>
      </c>
      <c r="H300" s="51">
        <v>1</v>
      </c>
      <c r="I300" s="51">
        <v>1</v>
      </c>
      <c r="J300" s="51">
        <v>0</v>
      </c>
      <c r="K300" s="52">
        <f t="shared" si="25"/>
        <v>0</v>
      </c>
      <c r="L300" s="52">
        <f t="shared" si="26"/>
        <v>0</v>
      </c>
      <c r="M300" s="52">
        <f t="shared" si="23"/>
        <v>0</v>
      </c>
      <c r="N300" s="52">
        <f t="shared" si="24"/>
        <v>0</v>
      </c>
    </row>
    <row r="301" spans="1:14" s="28" customFormat="1" x14ac:dyDescent="0.2">
      <c r="A301" s="53" t="s">
        <v>460</v>
      </c>
      <c r="B301" s="47" t="s">
        <v>93</v>
      </c>
      <c r="C301" s="49" t="s">
        <v>462</v>
      </c>
      <c r="D301" s="49" t="s">
        <v>42</v>
      </c>
      <c r="E301" s="50">
        <v>74100</v>
      </c>
      <c r="F301" s="50">
        <v>74100</v>
      </c>
      <c r="G301" s="50">
        <v>0</v>
      </c>
      <c r="H301" s="51">
        <v>1</v>
      </c>
      <c r="I301" s="51">
        <v>1</v>
      </c>
      <c r="J301" s="51">
        <v>0</v>
      </c>
      <c r="K301" s="52">
        <f t="shared" si="25"/>
        <v>0</v>
      </c>
      <c r="L301" s="52">
        <f t="shared" si="26"/>
        <v>0</v>
      </c>
      <c r="M301" s="52">
        <f t="shared" si="23"/>
        <v>0</v>
      </c>
      <c r="N301" s="52">
        <f t="shared" si="24"/>
        <v>0</v>
      </c>
    </row>
    <row r="302" spans="1:14" s="28" customFormat="1" ht="22.5" x14ac:dyDescent="0.2">
      <c r="A302" s="53" t="s">
        <v>460</v>
      </c>
      <c r="B302" s="47" t="s">
        <v>591</v>
      </c>
      <c r="C302" s="49" t="s">
        <v>463</v>
      </c>
      <c r="D302" s="49" t="s">
        <v>42</v>
      </c>
      <c r="E302" s="50">
        <v>278074.2</v>
      </c>
      <c r="F302" s="50">
        <v>278074.2</v>
      </c>
      <c r="G302" s="50">
        <v>0</v>
      </c>
      <c r="H302" s="51">
        <v>488.02</v>
      </c>
      <c r="I302" s="51">
        <v>488.02</v>
      </c>
      <c r="J302" s="51">
        <v>488.02</v>
      </c>
      <c r="K302" s="52">
        <f t="shared" si="25"/>
        <v>0</v>
      </c>
      <c r="L302" s="52">
        <f t="shared" si="26"/>
        <v>0</v>
      </c>
      <c r="M302" s="52">
        <f t="shared" si="23"/>
        <v>1</v>
      </c>
      <c r="N302" s="52">
        <f t="shared" si="24"/>
        <v>1</v>
      </c>
    </row>
    <row r="303" spans="1:14" s="28" customFormat="1" ht="22.5" x14ac:dyDescent="0.2">
      <c r="A303" s="53" t="s">
        <v>460</v>
      </c>
      <c r="B303" s="47" t="s">
        <v>591</v>
      </c>
      <c r="C303" s="49" t="s">
        <v>464</v>
      </c>
      <c r="D303" s="49" t="s">
        <v>42</v>
      </c>
      <c r="E303" s="50">
        <v>290000</v>
      </c>
      <c r="F303" s="50">
        <v>290000</v>
      </c>
      <c r="G303" s="50">
        <v>0</v>
      </c>
      <c r="H303" s="51">
        <v>938.65</v>
      </c>
      <c r="I303" s="51">
        <v>938.65</v>
      </c>
      <c r="J303" s="51">
        <v>938.65</v>
      </c>
      <c r="K303" s="52">
        <f t="shared" si="25"/>
        <v>0</v>
      </c>
      <c r="L303" s="52">
        <f t="shared" si="26"/>
        <v>0</v>
      </c>
      <c r="M303" s="52">
        <f t="shared" si="23"/>
        <v>1</v>
      </c>
      <c r="N303" s="52">
        <f t="shared" si="24"/>
        <v>1</v>
      </c>
    </row>
    <row r="304" spans="1:14" s="28" customFormat="1" x14ac:dyDescent="0.2">
      <c r="A304" s="53" t="s">
        <v>460</v>
      </c>
      <c r="B304" s="47" t="s">
        <v>586</v>
      </c>
      <c r="C304" s="49" t="s">
        <v>465</v>
      </c>
      <c r="D304" s="49" t="s">
        <v>42</v>
      </c>
      <c r="E304" s="50">
        <v>300000</v>
      </c>
      <c r="F304" s="50">
        <v>300000</v>
      </c>
      <c r="G304" s="50">
        <v>0</v>
      </c>
      <c r="H304" s="51">
        <v>1</v>
      </c>
      <c r="I304" s="51">
        <v>1</v>
      </c>
      <c r="J304" s="51">
        <v>0</v>
      </c>
      <c r="K304" s="52">
        <f t="shared" si="25"/>
        <v>0</v>
      </c>
      <c r="L304" s="52">
        <f t="shared" si="26"/>
        <v>0</v>
      </c>
      <c r="M304" s="52">
        <f t="shared" si="23"/>
        <v>0</v>
      </c>
      <c r="N304" s="52">
        <f t="shared" si="24"/>
        <v>0</v>
      </c>
    </row>
    <row r="305" spans="1:14" s="28" customFormat="1" ht="22.5" x14ac:dyDescent="0.2">
      <c r="A305" s="37" t="s">
        <v>460</v>
      </c>
      <c r="B305" s="47" t="s">
        <v>591</v>
      </c>
      <c r="C305" s="49" t="s">
        <v>466</v>
      </c>
      <c r="D305" s="49" t="s">
        <v>42</v>
      </c>
      <c r="E305" s="50">
        <v>690000</v>
      </c>
      <c r="F305" s="50">
        <v>690000</v>
      </c>
      <c r="G305" s="50">
        <v>0</v>
      </c>
      <c r="H305" s="51">
        <v>1857.8</v>
      </c>
      <c r="I305" s="51">
        <v>1857.8</v>
      </c>
      <c r="J305" s="51">
        <v>1857.8</v>
      </c>
      <c r="K305" s="52">
        <f t="shared" si="25"/>
        <v>0</v>
      </c>
      <c r="L305" s="52">
        <f t="shared" si="26"/>
        <v>0</v>
      </c>
      <c r="M305" s="52">
        <f t="shared" si="23"/>
        <v>1</v>
      </c>
      <c r="N305" s="52">
        <f t="shared" si="24"/>
        <v>1</v>
      </c>
    </row>
    <row r="306" spans="1:14" s="28" customFormat="1" x14ac:dyDescent="0.2">
      <c r="A306" s="47" t="s">
        <v>467</v>
      </c>
      <c r="B306" s="47" t="s">
        <v>591</v>
      </c>
      <c r="C306" s="49" t="s">
        <v>469</v>
      </c>
      <c r="D306" s="49" t="s">
        <v>42</v>
      </c>
      <c r="E306" s="50">
        <v>1334062</v>
      </c>
      <c r="F306" s="50">
        <v>1334062</v>
      </c>
      <c r="G306" s="50">
        <v>0</v>
      </c>
      <c r="H306" s="51">
        <v>1</v>
      </c>
      <c r="I306" s="51">
        <v>1</v>
      </c>
      <c r="J306" s="51">
        <v>1</v>
      </c>
      <c r="K306" s="52">
        <f t="shared" si="25"/>
        <v>0</v>
      </c>
      <c r="L306" s="52">
        <f t="shared" si="26"/>
        <v>0</v>
      </c>
      <c r="M306" s="52">
        <f t="shared" si="23"/>
        <v>1</v>
      </c>
      <c r="N306" s="52">
        <f t="shared" si="24"/>
        <v>1</v>
      </c>
    </row>
    <row r="307" spans="1:14" s="28" customFormat="1" ht="22.5" x14ac:dyDescent="0.2">
      <c r="A307" s="47" t="s">
        <v>467</v>
      </c>
      <c r="B307" s="47" t="s">
        <v>591</v>
      </c>
      <c r="C307" s="49" t="s">
        <v>431</v>
      </c>
      <c r="D307" s="49" t="s">
        <v>42</v>
      </c>
      <c r="E307" s="50">
        <v>100000</v>
      </c>
      <c r="F307" s="50">
        <v>100000</v>
      </c>
      <c r="G307" s="50">
        <v>0</v>
      </c>
      <c r="H307" s="51">
        <v>1</v>
      </c>
      <c r="I307" s="51">
        <v>1</v>
      </c>
      <c r="J307" s="51">
        <v>0</v>
      </c>
      <c r="K307" s="52">
        <f t="shared" si="25"/>
        <v>0</v>
      </c>
      <c r="L307" s="52">
        <f t="shared" si="26"/>
        <v>0</v>
      </c>
      <c r="M307" s="52">
        <f t="shared" ref="M307:M370" si="27">J307/H307</f>
        <v>0</v>
      </c>
      <c r="N307" s="52">
        <f t="shared" ref="N307:N370" si="28">J307/I307</f>
        <v>0</v>
      </c>
    </row>
    <row r="308" spans="1:14" s="28" customFormat="1" ht="22.5" x14ac:dyDescent="0.2">
      <c r="A308" s="47" t="s">
        <v>467</v>
      </c>
      <c r="B308" s="47" t="s">
        <v>591</v>
      </c>
      <c r="C308" s="49" t="s">
        <v>470</v>
      </c>
      <c r="D308" s="49" t="s">
        <v>42</v>
      </c>
      <c r="E308" s="50">
        <v>1500000</v>
      </c>
      <c r="F308" s="50">
        <v>1500000</v>
      </c>
      <c r="G308" s="50">
        <v>0</v>
      </c>
      <c r="H308" s="51">
        <v>1</v>
      </c>
      <c r="I308" s="51">
        <v>1</v>
      </c>
      <c r="J308" s="51">
        <v>1</v>
      </c>
      <c r="K308" s="52">
        <f t="shared" si="25"/>
        <v>0</v>
      </c>
      <c r="L308" s="52">
        <f t="shared" si="26"/>
        <v>0</v>
      </c>
      <c r="M308" s="52">
        <f t="shared" si="27"/>
        <v>1</v>
      </c>
      <c r="N308" s="52">
        <f t="shared" si="28"/>
        <v>1</v>
      </c>
    </row>
    <row r="309" spans="1:14" s="28" customFormat="1" x14ac:dyDescent="0.2">
      <c r="A309" s="47" t="s">
        <v>467</v>
      </c>
      <c r="B309" s="47" t="s">
        <v>591</v>
      </c>
      <c r="C309" s="49" t="s">
        <v>442</v>
      </c>
      <c r="D309" s="49" t="s">
        <v>42</v>
      </c>
      <c r="E309" s="50">
        <v>603345.6</v>
      </c>
      <c r="F309" s="50">
        <v>603345.6</v>
      </c>
      <c r="G309" s="50">
        <v>0</v>
      </c>
      <c r="H309" s="51">
        <v>1</v>
      </c>
      <c r="I309" s="51">
        <v>1</v>
      </c>
      <c r="J309" s="51">
        <v>1</v>
      </c>
      <c r="K309" s="52">
        <f t="shared" si="25"/>
        <v>0</v>
      </c>
      <c r="L309" s="52">
        <f t="shared" si="26"/>
        <v>0</v>
      </c>
      <c r="M309" s="52">
        <f t="shared" si="27"/>
        <v>1</v>
      </c>
      <c r="N309" s="52">
        <f t="shared" si="28"/>
        <v>1</v>
      </c>
    </row>
    <row r="310" spans="1:14" s="28" customFormat="1" ht="22.5" x14ac:dyDescent="0.2">
      <c r="A310" s="47" t="s">
        <v>467</v>
      </c>
      <c r="B310" s="47" t="s">
        <v>591</v>
      </c>
      <c r="C310" s="49" t="s">
        <v>471</v>
      </c>
      <c r="D310" s="49" t="s">
        <v>42</v>
      </c>
      <c r="E310" s="50">
        <v>147000</v>
      </c>
      <c r="F310" s="50">
        <v>147000</v>
      </c>
      <c r="G310" s="50">
        <v>0</v>
      </c>
      <c r="H310" s="51">
        <v>1</v>
      </c>
      <c r="I310" s="51">
        <v>1</v>
      </c>
      <c r="J310" s="51">
        <v>1</v>
      </c>
      <c r="K310" s="52">
        <f t="shared" si="25"/>
        <v>0</v>
      </c>
      <c r="L310" s="52">
        <f t="shared" si="26"/>
        <v>0</v>
      </c>
      <c r="M310" s="52">
        <f t="shared" si="27"/>
        <v>1</v>
      </c>
      <c r="N310" s="52">
        <f t="shared" si="28"/>
        <v>1</v>
      </c>
    </row>
    <row r="311" spans="1:14" s="28" customFormat="1" x14ac:dyDescent="0.2">
      <c r="A311" s="47" t="s">
        <v>467</v>
      </c>
      <c r="B311" s="48" t="s">
        <v>102</v>
      </c>
      <c r="C311" s="49" t="s">
        <v>450</v>
      </c>
      <c r="D311" s="49" t="s">
        <v>42</v>
      </c>
      <c r="E311" s="50">
        <v>250000</v>
      </c>
      <c r="F311" s="50">
        <v>250000</v>
      </c>
      <c r="G311" s="50">
        <v>0</v>
      </c>
      <c r="H311" s="51">
        <v>1</v>
      </c>
      <c r="I311" s="51">
        <v>1</v>
      </c>
      <c r="J311" s="51">
        <v>1</v>
      </c>
      <c r="K311" s="52">
        <f t="shared" si="25"/>
        <v>0</v>
      </c>
      <c r="L311" s="52">
        <f t="shared" si="26"/>
        <v>0</v>
      </c>
      <c r="M311" s="52">
        <f t="shared" si="27"/>
        <v>1</v>
      </c>
      <c r="N311" s="52">
        <f t="shared" si="28"/>
        <v>1</v>
      </c>
    </row>
    <row r="312" spans="1:14" s="28" customFormat="1" x14ac:dyDescent="0.2">
      <c r="A312" s="47" t="s">
        <v>467</v>
      </c>
      <c r="B312" s="47" t="s">
        <v>591</v>
      </c>
      <c r="C312" s="49" t="s">
        <v>472</v>
      </c>
      <c r="D312" s="49" t="s">
        <v>42</v>
      </c>
      <c r="E312" s="50">
        <v>660000</v>
      </c>
      <c r="F312" s="50">
        <v>660000</v>
      </c>
      <c r="G312" s="50">
        <v>0</v>
      </c>
      <c r="H312" s="51">
        <v>1</v>
      </c>
      <c r="I312" s="51">
        <v>1</v>
      </c>
      <c r="J312" s="51">
        <v>1</v>
      </c>
      <c r="K312" s="52">
        <f t="shared" si="25"/>
        <v>0</v>
      </c>
      <c r="L312" s="52">
        <f t="shared" si="26"/>
        <v>0</v>
      </c>
      <c r="M312" s="52">
        <f t="shared" si="27"/>
        <v>1</v>
      </c>
      <c r="N312" s="52">
        <f t="shared" si="28"/>
        <v>1</v>
      </c>
    </row>
    <row r="313" spans="1:14" s="28" customFormat="1" x14ac:dyDescent="0.2">
      <c r="A313" s="47" t="s">
        <v>467</v>
      </c>
      <c r="B313" s="47" t="s">
        <v>195</v>
      </c>
      <c r="C313" s="49" t="s">
        <v>448</v>
      </c>
      <c r="D313" s="49" t="s">
        <v>42</v>
      </c>
      <c r="E313" s="50">
        <v>500000</v>
      </c>
      <c r="F313" s="50">
        <v>500000</v>
      </c>
      <c r="G313" s="50">
        <v>0</v>
      </c>
      <c r="H313" s="51">
        <v>1</v>
      </c>
      <c r="I313" s="51">
        <v>1</v>
      </c>
      <c r="J313" s="51">
        <v>1</v>
      </c>
      <c r="K313" s="52">
        <f t="shared" si="25"/>
        <v>0</v>
      </c>
      <c r="L313" s="52">
        <f t="shared" si="26"/>
        <v>0</v>
      </c>
      <c r="M313" s="52">
        <f t="shared" si="27"/>
        <v>1</v>
      </c>
      <c r="N313" s="52">
        <f t="shared" si="28"/>
        <v>1</v>
      </c>
    </row>
    <row r="314" spans="1:14" s="28" customFormat="1" x14ac:dyDescent="0.2">
      <c r="A314" s="47" t="s">
        <v>467</v>
      </c>
      <c r="B314" s="47" t="s">
        <v>195</v>
      </c>
      <c r="C314" s="49" t="s">
        <v>473</v>
      </c>
      <c r="D314" s="49" t="s">
        <v>42</v>
      </c>
      <c r="E314" s="50">
        <v>220400</v>
      </c>
      <c r="F314" s="50">
        <v>220400</v>
      </c>
      <c r="G314" s="50">
        <v>0</v>
      </c>
      <c r="H314" s="51">
        <v>1</v>
      </c>
      <c r="I314" s="51">
        <v>1</v>
      </c>
      <c r="J314" s="51">
        <v>1</v>
      </c>
      <c r="K314" s="52">
        <f t="shared" si="25"/>
        <v>0</v>
      </c>
      <c r="L314" s="52">
        <f t="shared" si="26"/>
        <v>0</v>
      </c>
      <c r="M314" s="52">
        <f t="shared" si="27"/>
        <v>1</v>
      </c>
      <c r="N314" s="52">
        <f t="shared" si="28"/>
        <v>1</v>
      </c>
    </row>
    <row r="315" spans="1:14" s="28" customFormat="1" ht="22.5" x14ac:dyDescent="0.2">
      <c r="A315" s="47" t="s">
        <v>467</v>
      </c>
      <c r="B315" s="47" t="s">
        <v>195</v>
      </c>
      <c r="C315" s="49" t="s">
        <v>474</v>
      </c>
      <c r="D315" s="49" t="s">
        <v>42</v>
      </c>
      <c r="E315" s="50">
        <v>296395.71000000002</v>
      </c>
      <c r="F315" s="50">
        <v>296395.71000000002</v>
      </c>
      <c r="G315" s="50">
        <v>0</v>
      </c>
      <c r="H315" s="51">
        <v>1</v>
      </c>
      <c r="I315" s="51">
        <v>1</v>
      </c>
      <c r="J315" s="51">
        <v>1</v>
      </c>
      <c r="K315" s="52">
        <f t="shared" si="25"/>
        <v>0</v>
      </c>
      <c r="L315" s="52">
        <f t="shared" si="26"/>
        <v>0</v>
      </c>
      <c r="M315" s="52">
        <f t="shared" si="27"/>
        <v>1</v>
      </c>
      <c r="N315" s="52">
        <f t="shared" si="28"/>
        <v>1</v>
      </c>
    </row>
    <row r="316" spans="1:14" s="28" customFormat="1" ht="22.5" x14ac:dyDescent="0.2">
      <c r="A316" s="47" t="s">
        <v>475</v>
      </c>
      <c r="B316" s="47" t="s">
        <v>591</v>
      </c>
      <c r="C316" s="49" t="s">
        <v>476</v>
      </c>
      <c r="D316" s="49" t="s">
        <v>42</v>
      </c>
      <c r="E316" s="50">
        <v>1191582.26</v>
      </c>
      <c r="F316" s="50">
        <f>ROUND(2383164.51/2,2)</f>
        <v>1191582.26</v>
      </c>
      <c r="G316" s="50">
        <v>0</v>
      </c>
      <c r="H316" s="51">
        <v>1</v>
      </c>
      <c r="I316" s="51">
        <v>1</v>
      </c>
      <c r="J316" s="51">
        <v>1</v>
      </c>
      <c r="K316" s="52">
        <f t="shared" si="25"/>
        <v>0</v>
      </c>
      <c r="L316" s="52">
        <f t="shared" si="26"/>
        <v>0</v>
      </c>
      <c r="M316" s="52">
        <f t="shared" si="27"/>
        <v>1</v>
      </c>
      <c r="N316" s="52">
        <f t="shared" si="28"/>
        <v>1</v>
      </c>
    </row>
    <row r="317" spans="1:14" s="28" customFormat="1" ht="22.5" x14ac:dyDescent="0.2">
      <c r="A317" s="47" t="s">
        <v>475</v>
      </c>
      <c r="B317" s="47" t="s">
        <v>591</v>
      </c>
      <c r="C317" s="49" t="s">
        <v>477</v>
      </c>
      <c r="D317" s="49" t="s">
        <v>42</v>
      </c>
      <c r="E317" s="50">
        <v>1191582.25</v>
      </c>
      <c r="F317" s="50">
        <f>ROUND(2383164.51/2,2)-0.01</f>
        <v>1191582.25</v>
      </c>
      <c r="G317" s="50">
        <v>0</v>
      </c>
      <c r="H317" s="51">
        <v>1</v>
      </c>
      <c r="I317" s="51">
        <v>1</v>
      </c>
      <c r="J317" s="51">
        <v>1</v>
      </c>
      <c r="K317" s="52">
        <f t="shared" si="25"/>
        <v>0</v>
      </c>
      <c r="L317" s="52">
        <f t="shared" si="26"/>
        <v>0</v>
      </c>
      <c r="M317" s="52">
        <f t="shared" si="27"/>
        <v>1</v>
      </c>
      <c r="N317" s="52">
        <f t="shared" si="28"/>
        <v>1</v>
      </c>
    </row>
    <row r="318" spans="1:14" s="28" customFormat="1" x14ac:dyDescent="0.2">
      <c r="A318" s="47" t="s">
        <v>480</v>
      </c>
      <c r="B318" s="47" t="s">
        <v>43</v>
      </c>
      <c r="C318" s="49" t="s">
        <v>481</v>
      </c>
      <c r="D318" s="49" t="s">
        <v>42</v>
      </c>
      <c r="E318" s="50">
        <v>700000</v>
      </c>
      <c r="F318" s="50">
        <v>700000</v>
      </c>
      <c r="G318" s="50">
        <v>0</v>
      </c>
      <c r="H318" s="51">
        <v>1</v>
      </c>
      <c r="I318" s="51">
        <v>1</v>
      </c>
      <c r="J318" s="51">
        <v>0</v>
      </c>
      <c r="K318" s="52">
        <f t="shared" si="25"/>
        <v>0</v>
      </c>
      <c r="L318" s="52">
        <f t="shared" si="26"/>
        <v>0</v>
      </c>
      <c r="M318" s="52">
        <f t="shared" si="27"/>
        <v>0</v>
      </c>
      <c r="N318" s="52">
        <f t="shared" si="28"/>
        <v>0</v>
      </c>
    </row>
    <row r="319" spans="1:14" s="28" customFormat="1" x14ac:dyDescent="0.2">
      <c r="A319" s="47" t="s">
        <v>480</v>
      </c>
      <c r="B319" s="47" t="s">
        <v>43</v>
      </c>
      <c r="C319" s="49" t="s">
        <v>482</v>
      </c>
      <c r="D319" s="49" t="s">
        <v>42</v>
      </c>
      <c r="E319" s="50">
        <v>4410000</v>
      </c>
      <c r="F319" s="50">
        <v>4410000</v>
      </c>
      <c r="G319" s="50">
        <v>0</v>
      </c>
      <c r="H319" s="51">
        <v>1</v>
      </c>
      <c r="I319" s="51">
        <v>1</v>
      </c>
      <c r="J319" s="51">
        <v>0</v>
      </c>
      <c r="K319" s="52">
        <f t="shared" si="25"/>
        <v>0</v>
      </c>
      <c r="L319" s="52">
        <f t="shared" si="26"/>
        <v>0</v>
      </c>
      <c r="M319" s="52">
        <f t="shared" si="27"/>
        <v>0</v>
      </c>
      <c r="N319" s="52">
        <f t="shared" si="28"/>
        <v>0</v>
      </c>
    </row>
    <row r="320" spans="1:14" s="28" customFormat="1" x14ac:dyDescent="0.2">
      <c r="A320" s="47" t="s">
        <v>478</v>
      </c>
      <c r="B320" s="47" t="s">
        <v>43</v>
      </c>
      <c r="C320" s="49" t="s">
        <v>479</v>
      </c>
      <c r="D320" s="49" t="s">
        <v>42</v>
      </c>
      <c r="E320" s="50">
        <v>600000</v>
      </c>
      <c r="F320" s="50">
        <f>300000+150000+150000</f>
        <v>600000</v>
      </c>
      <c r="G320" s="50">
        <v>0</v>
      </c>
      <c r="H320" s="51">
        <v>1</v>
      </c>
      <c r="I320" s="51">
        <v>1</v>
      </c>
      <c r="J320" s="51">
        <v>0</v>
      </c>
      <c r="K320" s="52">
        <f t="shared" si="25"/>
        <v>0</v>
      </c>
      <c r="L320" s="52">
        <f t="shared" si="26"/>
        <v>0</v>
      </c>
      <c r="M320" s="52">
        <f t="shared" si="27"/>
        <v>0</v>
      </c>
      <c r="N320" s="52">
        <f t="shared" si="28"/>
        <v>0</v>
      </c>
    </row>
    <row r="321" spans="1:14" s="28" customFormat="1" ht="22.5" x14ac:dyDescent="0.2">
      <c r="A321" s="47" t="s">
        <v>483</v>
      </c>
      <c r="B321" s="47" t="s">
        <v>45</v>
      </c>
      <c r="C321" s="49" t="s">
        <v>484</v>
      </c>
      <c r="D321" s="49" t="s">
        <v>42</v>
      </c>
      <c r="E321" s="50">
        <v>344257.86</v>
      </c>
      <c r="F321" s="50">
        <v>344257.86</v>
      </c>
      <c r="G321" s="50">
        <v>0</v>
      </c>
      <c r="H321" s="51">
        <v>754.82</v>
      </c>
      <c r="I321" s="51">
        <v>754.82</v>
      </c>
      <c r="J321" s="51">
        <v>754.82</v>
      </c>
      <c r="K321" s="52">
        <f t="shared" si="25"/>
        <v>0</v>
      </c>
      <c r="L321" s="52">
        <f t="shared" si="26"/>
        <v>0</v>
      </c>
      <c r="M321" s="52">
        <f t="shared" si="27"/>
        <v>1</v>
      </c>
      <c r="N321" s="52">
        <f t="shared" si="28"/>
        <v>1</v>
      </c>
    </row>
    <row r="322" spans="1:14" s="28" customFormat="1" ht="22.5" x14ac:dyDescent="0.2">
      <c r="A322" s="47" t="s">
        <v>483</v>
      </c>
      <c r="B322" s="47" t="s">
        <v>45</v>
      </c>
      <c r="C322" s="49" t="s">
        <v>485</v>
      </c>
      <c r="D322" s="49" t="s">
        <v>42</v>
      </c>
      <c r="E322" s="50">
        <v>164640</v>
      </c>
      <c r="F322" s="50">
        <v>164640</v>
      </c>
      <c r="G322" s="50">
        <v>0</v>
      </c>
      <c r="H322" s="51">
        <v>453.42</v>
      </c>
      <c r="I322" s="51">
        <v>453.42</v>
      </c>
      <c r="J322" s="51">
        <v>453.42</v>
      </c>
      <c r="K322" s="52">
        <f t="shared" si="25"/>
        <v>0</v>
      </c>
      <c r="L322" s="52">
        <f t="shared" si="26"/>
        <v>0</v>
      </c>
      <c r="M322" s="52">
        <f t="shared" si="27"/>
        <v>1</v>
      </c>
      <c r="N322" s="52">
        <f t="shared" si="28"/>
        <v>1</v>
      </c>
    </row>
    <row r="323" spans="1:14" s="28" customFormat="1" ht="22.5" x14ac:dyDescent="0.2">
      <c r="A323" s="47" t="s">
        <v>483</v>
      </c>
      <c r="B323" s="47" t="s">
        <v>45</v>
      </c>
      <c r="C323" s="49" t="s">
        <v>348</v>
      </c>
      <c r="D323" s="49" t="s">
        <v>42</v>
      </c>
      <c r="E323" s="50">
        <v>370240</v>
      </c>
      <c r="F323" s="50">
        <v>370240</v>
      </c>
      <c r="G323" s="50">
        <v>0</v>
      </c>
      <c r="H323" s="51">
        <v>1</v>
      </c>
      <c r="I323" s="51">
        <v>1</v>
      </c>
      <c r="J323" s="51">
        <v>1</v>
      </c>
      <c r="K323" s="52">
        <f t="shared" si="25"/>
        <v>0</v>
      </c>
      <c r="L323" s="52">
        <f t="shared" si="26"/>
        <v>0</v>
      </c>
      <c r="M323" s="52">
        <f t="shared" si="27"/>
        <v>1</v>
      </c>
      <c r="N323" s="52">
        <f t="shared" si="28"/>
        <v>1</v>
      </c>
    </row>
    <row r="324" spans="1:14" s="28" customFormat="1" ht="22.5" x14ac:dyDescent="0.2">
      <c r="A324" s="47" t="s">
        <v>483</v>
      </c>
      <c r="B324" s="47" t="s">
        <v>45</v>
      </c>
      <c r="C324" s="49" t="s">
        <v>486</v>
      </c>
      <c r="D324" s="49" t="s">
        <v>42</v>
      </c>
      <c r="E324" s="50">
        <v>334400</v>
      </c>
      <c r="F324" s="50">
        <v>334400</v>
      </c>
      <c r="G324" s="50">
        <v>0</v>
      </c>
      <c r="H324" s="51">
        <v>1</v>
      </c>
      <c r="I324" s="51">
        <v>1</v>
      </c>
      <c r="J324" s="51">
        <v>1</v>
      </c>
      <c r="K324" s="52">
        <f t="shared" si="25"/>
        <v>0</v>
      </c>
      <c r="L324" s="52">
        <f t="shared" si="26"/>
        <v>0</v>
      </c>
      <c r="M324" s="52">
        <f t="shared" si="27"/>
        <v>1</v>
      </c>
      <c r="N324" s="52">
        <f t="shared" si="28"/>
        <v>1</v>
      </c>
    </row>
    <row r="325" spans="1:14" s="28" customFormat="1" ht="22.5" x14ac:dyDescent="0.2">
      <c r="A325" s="47" t="s">
        <v>483</v>
      </c>
      <c r="B325" s="47" t="s">
        <v>45</v>
      </c>
      <c r="C325" s="49" t="s">
        <v>487</v>
      </c>
      <c r="D325" s="49" t="s">
        <v>42</v>
      </c>
      <c r="E325" s="50">
        <v>675000</v>
      </c>
      <c r="F325" s="50">
        <v>675000</v>
      </c>
      <c r="G325" s="50">
        <v>0</v>
      </c>
      <c r="H325" s="51">
        <v>1349.89</v>
      </c>
      <c r="I325" s="51">
        <v>1349.89</v>
      </c>
      <c r="J325" s="51">
        <v>1349.89</v>
      </c>
      <c r="K325" s="52">
        <f t="shared" si="25"/>
        <v>0</v>
      </c>
      <c r="L325" s="52">
        <f t="shared" si="26"/>
        <v>0</v>
      </c>
      <c r="M325" s="52">
        <f t="shared" si="27"/>
        <v>1</v>
      </c>
      <c r="N325" s="52">
        <f t="shared" si="28"/>
        <v>1</v>
      </c>
    </row>
    <row r="326" spans="1:14" s="28" customFormat="1" ht="22.5" x14ac:dyDescent="0.2">
      <c r="A326" s="47" t="s">
        <v>483</v>
      </c>
      <c r="B326" s="47" t="s">
        <v>45</v>
      </c>
      <c r="C326" s="49" t="s">
        <v>488</v>
      </c>
      <c r="D326" s="49" t="s">
        <v>42</v>
      </c>
      <c r="E326" s="50">
        <v>246321.57</v>
      </c>
      <c r="F326" s="50">
        <v>246321.57</v>
      </c>
      <c r="G326" s="50">
        <v>0</v>
      </c>
      <c r="H326" s="51">
        <v>532.52</v>
      </c>
      <c r="I326" s="51">
        <v>532.52</v>
      </c>
      <c r="J326" s="51">
        <v>532.52</v>
      </c>
      <c r="K326" s="52">
        <f t="shared" si="25"/>
        <v>0</v>
      </c>
      <c r="L326" s="52">
        <f t="shared" si="26"/>
        <v>0</v>
      </c>
      <c r="M326" s="52">
        <f t="shared" si="27"/>
        <v>1</v>
      </c>
      <c r="N326" s="52">
        <f t="shared" si="28"/>
        <v>1</v>
      </c>
    </row>
    <row r="327" spans="1:14" s="28" customFormat="1" ht="33.75" x14ac:dyDescent="0.2">
      <c r="A327" s="47" t="s">
        <v>483</v>
      </c>
      <c r="B327" s="47" t="s">
        <v>45</v>
      </c>
      <c r="C327" s="49" t="s">
        <v>489</v>
      </c>
      <c r="D327" s="49" t="s">
        <v>42</v>
      </c>
      <c r="E327" s="50">
        <v>7267501.4500000002</v>
      </c>
      <c r="F327" s="50">
        <v>7267501.4500000002</v>
      </c>
      <c r="G327" s="50">
        <v>0</v>
      </c>
      <c r="H327" s="51">
        <v>1</v>
      </c>
      <c r="I327" s="51">
        <v>1</v>
      </c>
      <c r="J327" s="51">
        <v>0</v>
      </c>
      <c r="K327" s="52">
        <f t="shared" si="25"/>
        <v>0</v>
      </c>
      <c r="L327" s="52">
        <f t="shared" si="26"/>
        <v>0</v>
      </c>
      <c r="M327" s="52">
        <f t="shared" si="27"/>
        <v>0</v>
      </c>
      <c r="N327" s="52">
        <f t="shared" si="28"/>
        <v>0</v>
      </c>
    </row>
    <row r="328" spans="1:14" s="28" customFormat="1" ht="22.5" x14ac:dyDescent="0.2">
      <c r="A328" s="47" t="s">
        <v>483</v>
      </c>
      <c r="B328" s="47" t="s">
        <v>87</v>
      </c>
      <c r="C328" s="49" t="s">
        <v>490</v>
      </c>
      <c r="D328" s="49" t="s">
        <v>42</v>
      </c>
      <c r="E328" s="50">
        <v>1010754.31</v>
      </c>
      <c r="F328" s="50">
        <v>1010754.31</v>
      </c>
      <c r="G328" s="50">
        <v>0</v>
      </c>
      <c r="H328" s="51">
        <v>583.54</v>
      </c>
      <c r="I328" s="51">
        <v>583.54</v>
      </c>
      <c r="J328" s="51">
        <v>583.54</v>
      </c>
      <c r="K328" s="52">
        <f t="shared" si="25"/>
        <v>0</v>
      </c>
      <c r="L328" s="52">
        <f t="shared" si="26"/>
        <v>0</v>
      </c>
      <c r="M328" s="52">
        <f t="shared" si="27"/>
        <v>1</v>
      </c>
      <c r="N328" s="52">
        <f t="shared" si="28"/>
        <v>1</v>
      </c>
    </row>
    <row r="329" spans="1:14" s="28" customFormat="1" ht="22.5" x14ac:dyDescent="0.2">
      <c r="A329" s="47" t="s">
        <v>483</v>
      </c>
      <c r="B329" s="47" t="s">
        <v>87</v>
      </c>
      <c r="C329" s="49" t="s">
        <v>491</v>
      </c>
      <c r="D329" s="49" t="s">
        <v>42</v>
      </c>
      <c r="E329" s="50">
        <v>246960</v>
      </c>
      <c r="F329" s="50">
        <v>246960</v>
      </c>
      <c r="G329" s="50">
        <v>0</v>
      </c>
      <c r="H329" s="51">
        <v>305</v>
      </c>
      <c r="I329" s="51">
        <v>305</v>
      </c>
      <c r="J329" s="51">
        <v>305</v>
      </c>
      <c r="K329" s="52">
        <f t="shared" si="25"/>
        <v>0</v>
      </c>
      <c r="L329" s="52">
        <f t="shared" si="26"/>
        <v>0</v>
      </c>
      <c r="M329" s="52">
        <f t="shared" si="27"/>
        <v>1</v>
      </c>
      <c r="N329" s="52">
        <f t="shared" si="28"/>
        <v>1</v>
      </c>
    </row>
    <row r="330" spans="1:14" s="28" customFormat="1" x14ac:dyDescent="0.2">
      <c r="A330" s="47" t="s">
        <v>483</v>
      </c>
      <c r="B330" s="47" t="s">
        <v>87</v>
      </c>
      <c r="C330" s="49" t="s">
        <v>346</v>
      </c>
      <c r="D330" s="49" t="s">
        <v>42</v>
      </c>
      <c r="E330" s="50">
        <v>555360</v>
      </c>
      <c r="F330" s="50">
        <v>555360</v>
      </c>
      <c r="G330" s="50">
        <v>0</v>
      </c>
      <c r="H330" s="51">
        <v>1</v>
      </c>
      <c r="I330" s="51">
        <v>1</v>
      </c>
      <c r="J330" s="51">
        <v>1</v>
      </c>
      <c r="K330" s="52">
        <f t="shared" si="25"/>
        <v>0</v>
      </c>
      <c r="L330" s="52">
        <f t="shared" si="26"/>
        <v>0</v>
      </c>
      <c r="M330" s="52">
        <f t="shared" si="27"/>
        <v>1</v>
      </c>
      <c r="N330" s="52">
        <f t="shared" si="28"/>
        <v>1</v>
      </c>
    </row>
    <row r="331" spans="1:14" s="28" customFormat="1" ht="22.5" x14ac:dyDescent="0.2">
      <c r="A331" s="47" t="s">
        <v>483</v>
      </c>
      <c r="B331" s="47" t="s">
        <v>87</v>
      </c>
      <c r="C331" s="49" t="s">
        <v>492</v>
      </c>
      <c r="D331" s="49" t="s">
        <v>42</v>
      </c>
      <c r="E331" s="50">
        <v>501600</v>
      </c>
      <c r="F331" s="50">
        <v>501600</v>
      </c>
      <c r="G331" s="50">
        <v>0</v>
      </c>
      <c r="H331" s="51">
        <v>1</v>
      </c>
      <c r="I331" s="51">
        <v>1</v>
      </c>
      <c r="J331" s="51">
        <v>1</v>
      </c>
      <c r="K331" s="52">
        <f t="shared" si="25"/>
        <v>0</v>
      </c>
      <c r="L331" s="52">
        <f t="shared" si="26"/>
        <v>0</v>
      </c>
      <c r="M331" s="52">
        <f t="shared" si="27"/>
        <v>1</v>
      </c>
      <c r="N331" s="52">
        <f t="shared" si="28"/>
        <v>1</v>
      </c>
    </row>
    <row r="332" spans="1:14" s="28" customFormat="1" ht="22.5" x14ac:dyDescent="0.2">
      <c r="A332" s="47" t="s">
        <v>483</v>
      </c>
      <c r="B332" s="47" t="s">
        <v>87</v>
      </c>
      <c r="C332" s="49" t="s">
        <v>493</v>
      </c>
      <c r="D332" s="49" t="s">
        <v>42</v>
      </c>
      <c r="E332" s="50">
        <v>1417500</v>
      </c>
      <c r="F332" s="50">
        <v>1417500</v>
      </c>
      <c r="G332" s="50">
        <v>0</v>
      </c>
      <c r="H332" s="51">
        <v>683.11</v>
      </c>
      <c r="I332" s="51">
        <v>683.11</v>
      </c>
      <c r="J332" s="51">
        <v>683.11</v>
      </c>
      <c r="K332" s="52">
        <f t="shared" si="25"/>
        <v>0</v>
      </c>
      <c r="L332" s="52">
        <f t="shared" si="26"/>
        <v>0</v>
      </c>
      <c r="M332" s="52">
        <f t="shared" si="27"/>
        <v>1</v>
      </c>
      <c r="N332" s="52">
        <f t="shared" si="28"/>
        <v>1</v>
      </c>
    </row>
    <row r="333" spans="1:14" s="28" customFormat="1" ht="22.5" x14ac:dyDescent="0.2">
      <c r="A333" s="47" t="s">
        <v>483</v>
      </c>
      <c r="B333" s="47" t="s">
        <v>87</v>
      </c>
      <c r="C333" s="49" t="s">
        <v>494</v>
      </c>
      <c r="D333" s="49" t="s">
        <v>42</v>
      </c>
      <c r="E333" s="50">
        <v>492643.14</v>
      </c>
      <c r="F333" s="50">
        <v>492643.14</v>
      </c>
      <c r="G333" s="50">
        <v>0</v>
      </c>
      <c r="H333" s="51">
        <v>280.37</v>
      </c>
      <c r="I333" s="51">
        <v>280.37</v>
      </c>
      <c r="J333" s="51">
        <v>280.37</v>
      </c>
      <c r="K333" s="52">
        <f t="shared" si="25"/>
        <v>0</v>
      </c>
      <c r="L333" s="52">
        <f t="shared" si="26"/>
        <v>0</v>
      </c>
      <c r="M333" s="52">
        <f t="shared" si="27"/>
        <v>1</v>
      </c>
      <c r="N333" s="52">
        <f t="shared" si="28"/>
        <v>1</v>
      </c>
    </row>
    <row r="334" spans="1:14" s="28" customFormat="1" ht="22.5" x14ac:dyDescent="0.2">
      <c r="A334" s="47" t="s">
        <v>483</v>
      </c>
      <c r="B334" s="47" t="s">
        <v>87</v>
      </c>
      <c r="C334" s="49" t="s">
        <v>495</v>
      </c>
      <c r="D334" s="49" t="s">
        <v>42</v>
      </c>
      <c r="E334" s="50">
        <v>719876.65</v>
      </c>
      <c r="F334" s="50">
        <v>719876.65</v>
      </c>
      <c r="G334" s="50">
        <v>0</v>
      </c>
      <c r="H334" s="51">
        <v>546.91999999999996</v>
      </c>
      <c r="I334" s="51">
        <v>546.91999999999996</v>
      </c>
      <c r="J334" s="51">
        <v>546.91999999999996</v>
      </c>
      <c r="K334" s="52">
        <f t="shared" si="25"/>
        <v>0</v>
      </c>
      <c r="L334" s="52">
        <f t="shared" si="26"/>
        <v>0</v>
      </c>
      <c r="M334" s="52">
        <f t="shared" si="27"/>
        <v>1</v>
      </c>
      <c r="N334" s="52">
        <f t="shared" si="28"/>
        <v>1</v>
      </c>
    </row>
    <row r="335" spans="1:14" s="28" customFormat="1" ht="22.5" x14ac:dyDescent="0.2">
      <c r="A335" s="47" t="s">
        <v>483</v>
      </c>
      <c r="B335" s="48" t="s">
        <v>102</v>
      </c>
      <c r="C335" s="49" t="s">
        <v>496</v>
      </c>
      <c r="D335" s="49" t="s">
        <v>42</v>
      </c>
      <c r="E335" s="50">
        <v>1388720.14</v>
      </c>
      <c r="F335" s="50">
        <v>1388720.14</v>
      </c>
      <c r="G335" s="50">
        <v>0</v>
      </c>
      <c r="H335" s="51">
        <v>1</v>
      </c>
      <c r="I335" s="51">
        <v>1</v>
      </c>
      <c r="J335" s="51">
        <v>0</v>
      </c>
      <c r="K335" s="52">
        <f t="shared" si="25"/>
        <v>0</v>
      </c>
      <c r="L335" s="52">
        <f t="shared" si="26"/>
        <v>0</v>
      </c>
      <c r="M335" s="52">
        <f t="shared" si="27"/>
        <v>0</v>
      </c>
      <c r="N335" s="52">
        <f t="shared" si="28"/>
        <v>0</v>
      </c>
    </row>
    <row r="336" spans="1:14" s="28" customFormat="1" x14ac:dyDescent="0.2">
      <c r="A336" s="47" t="s">
        <v>483</v>
      </c>
      <c r="B336" s="48" t="s">
        <v>102</v>
      </c>
      <c r="C336" s="49" t="s">
        <v>497</v>
      </c>
      <c r="D336" s="49" t="s">
        <v>42</v>
      </c>
      <c r="E336" s="50">
        <v>900000</v>
      </c>
      <c r="F336" s="50">
        <v>900000</v>
      </c>
      <c r="G336" s="50">
        <v>0</v>
      </c>
      <c r="H336" s="51">
        <v>1</v>
      </c>
      <c r="I336" s="51">
        <v>1</v>
      </c>
      <c r="J336" s="51">
        <v>1</v>
      </c>
      <c r="K336" s="52">
        <f t="shared" si="25"/>
        <v>0</v>
      </c>
      <c r="L336" s="52">
        <f t="shared" si="26"/>
        <v>0</v>
      </c>
      <c r="M336" s="52">
        <f t="shared" si="27"/>
        <v>1</v>
      </c>
      <c r="N336" s="52">
        <f t="shared" si="28"/>
        <v>1</v>
      </c>
    </row>
    <row r="337" spans="1:14" s="28" customFormat="1" x14ac:dyDescent="0.2">
      <c r="A337" s="47" t="s">
        <v>483</v>
      </c>
      <c r="B337" s="48" t="s">
        <v>102</v>
      </c>
      <c r="C337" s="49" t="s">
        <v>498</v>
      </c>
      <c r="D337" s="49" t="s">
        <v>42</v>
      </c>
      <c r="E337" s="50">
        <v>491572.47999999998</v>
      </c>
      <c r="F337" s="50">
        <v>491572.47999999998</v>
      </c>
      <c r="G337" s="50">
        <v>0</v>
      </c>
      <c r="H337" s="51">
        <v>7</v>
      </c>
      <c r="I337" s="51">
        <v>7</v>
      </c>
      <c r="J337" s="51">
        <v>7</v>
      </c>
      <c r="K337" s="52">
        <f t="shared" si="25"/>
        <v>0</v>
      </c>
      <c r="L337" s="52">
        <f t="shared" si="26"/>
        <v>0</v>
      </c>
      <c r="M337" s="52">
        <f t="shared" si="27"/>
        <v>1</v>
      </c>
      <c r="N337" s="52">
        <f t="shared" si="28"/>
        <v>1</v>
      </c>
    </row>
    <row r="338" spans="1:14" s="28" customFormat="1" x14ac:dyDescent="0.2">
      <c r="A338" s="47" t="s">
        <v>483</v>
      </c>
      <c r="B338" s="47" t="s">
        <v>591</v>
      </c>
      <c r="C338" s="49" t="s">
        <v>499</v>
      </c>
      <c r="D338" s="49" t="s">
        <v>42</v>
      </c>
      <c r="E338" s="50">
        <v>2589237.9500000002</v>
      </c>
      <c r="F338" s="50">
        <v>2589237.9500000002</v>
      </c>
      <c r="G338" s="50">
        <v>0</v>
      </c>
      <c r="H338" s="51">
        <v>1</v>
      </c>
      <c r="I338" s="51">
        <v>1</v>
      </c>
      <c r="J338" s="51">
        <v>1</v>
      </c>
      <c r="K338" s="52">
        <f t="shared" si="25"/>
        <v>0</v>
      </c>
      <c r="L338" s="52">
        <f t="shared" si="26"/>
        <v>0</v>
      </c>
      <c r="M338" s="52">
        <f t="shared" si="27"/>
        <v>1</v>
      </c>
      <c r="N338" s="52">
        <f t="shared" si="28"/>
        <v>1</v>
      </c>
    </row>
    <row r="339" spans="1:14" s="28" customFormat="1" x14ac:dyDescent="0.2">
      <c r="A339" s="47" t="s">
        <v>483</v>
      </c>
      <c r="B339" s="47" t="s">
        <v>591</v>
      </c>
      <c r="C339" s="49" t="s">
        <v>500</v>
      </c>
      <c r="D339" s="49" t="s">
        <v>42</v>
      </c>
      <c r="E339" s="50">
        <v>1646400</v>
      </c>
      <c r="F339" s="50">
        <f>2058000*0.8</f>
        <v>1646400</v>
      </c>
      <c r="G339" s="50">
        <v>0</v>
      </c>
      <c r="H339" s="51">
        <v>1875.31</v>
      </c>
      <c r="I339" s="51">
        <v>1875.31</v>
      </c>
      <c r="J339" s="51">
        <v>1875.31</v>
      </c>
      <c r="K339" s="52">
        <f t="shared" si="25"/>
        <v>0</v>
      </c>
      <c r="L339" s="52">
        <f t="shared" si="26"/>
        <v>0</v>
      </c>
      <c r="M339" s="52">
        <f t="shared" si="27"/>
        <v>1</v>
      </c>
      <c r="N339" s="52">
        <f t="shared" si="28"/>
        <v>1</v>
      </c>
    </row>
    <row r="340" spans="1:14" s="28" customFormat="1" x14ac:dyDescent="0.2">
      <c r="A340" s="47" t="s">
        <v>483</v>
      </c>
      <c r="B340" s="47" t="s">
        <v>591</v>
      </c>
      <c r="C340" s="49" t="s">
        <v>501</v>
      </c>
      <c r="D340" s="49" t="s">
        <v>42</v>
      </c>
      <c r="E340" s="50">
        <v>3702400</v>
      </c>
      <c r="F340" s="50">
        <f>4628000*0.8</f>
        <v>3702400</v>
      </c>
      <c r="G340" s="50">
        <v>0</v>
      </c>
      <c r="H340" s="51">
        <v>3608.8</v>
      </c>
      <c r="I340" s="51">
        <v>3608.8</v>
      </c>
      <c r="J340" s="51">
        <v>2900</v>
      </c>
      <c r="K340" s="52">
        <f t="shared" ref="K340:K387" si="29">G340/E340</f>
        <v>0</v>
      </c>
      <c r="L340" s="52">
        <f t="shared" ref="L340:L387" si="30">G340/F340</f>
        <v>0</v>
      </c>
      <c r="M340" s="52">
        <f t="shared" si="27"/>
        <v>0.80359122145865658</v>
      </c>
      <c r="N340" s="52">
        <f t="shared" si="28"/>
        <v>0.80359122145865658</v>
      </c>
    </row>
    <row r="341" spans="1:14" s="28" customFormat="1" x14ac:dyDescent="0.2">
      <c r="A341" s="47" t="s">
        <v>483</v>
      </c>
      <c r="B341" s="47" t="s">
        <v>591</v>
      </c>
      <c r="C341" s="49" t="s">
        <v>502</v>
      </c>
      <c r="D341" s="49" t="s">
        <v>42</v>
      </c>
      <c r="E341" s="50">
        <v>3324000</v>
      </c>
      <c r="F341" s="50">
        <v>3324000</v>
      </c>
      <c r="G341" s="50">
        <v>0</v>
      </c>
      <c r="H341" s="51">
        <v>1</v>
      </c>
      <c r="I341" s="51">
        <v>1</v>
      </c>
      <c r="J341" s="51">
        <v>1</v>
      </c>
      <c r="K341" s="52">
        <f t="shared" si="29"/>
        <v>0</v>
      </c>
      <c r="L341" s="52">
        <f t="shared" si="30"/>
        <v>0</v>
      </c>
      <c r="M341" s="52">
        <f t="shared" si="27"/>
        <v>1</v>
      </c>
      <c r="N341" s="52">
        <f t="shared" si="28"/>
        <v>1</v>
      </c>
    </row>
    <row r="342" spans="1:14" s="28" customFormat="1" ht="22.5" x14ac:dyDescent="0.2">
      <c r="A342" s="47" t="s">
        <v>483</v>
      </c>
      <c r="B342" s="47" t="s">
        <v>591</v>
      </c>
      <c r="C342" s="49" t="s">
        <v>503</v>
      </c>
      <c r="D342" s="49" t="s">
        <v>42</v>
      </c>
      <c r="E342" s="50">
        <v>2213578.5499999998</v>
      </c>
      <c r="F342" s="50">
        <f>(280*9500*0.8)+85578.55</f>
        <v>2213578.5499999998</v>
      </c>
      <c r="G342" s="50">
        <v>0</v>
      </c>
      <c r="H342" s="51">
        <v>1817.88</v>
      </c>
      <c r="I342" s="51">
        <v>1817.81</v>
      </c>
      <c r="J342" s="51">
        <v>1480</v>
      </c>
      <c r="K342" s="52">
        <f t="shared" si="29"/>
        <v>0</v>
      </c>
      <c r="L342" s="52">
        <f t="shared" si="30"/>
        <v>0</v>
      </c>
      <c r="M342" s="52">
        <f t="shared" si="27"/>
        <v>0.81413514643430807</v>
      </c>
      <c r="N342" s="52">
        <f t="shared" si="28"/>
        <v>0.81416649704864652</v>
      </c>
    </row>
    <row r="343" spans="1:14" s="28" customFormat="1" ht="22.5" x14ac:dyDescent="0.2">
      <c r="A343" s="29" t="s">
        <v>510</v>
      </c>
      <c r="B343" s="29" t="s">
        <v>69</v>
      </c>
      <c r="C343" s="33" t="s">
        <v>511</v>
      </c>
      <c r="D343" s="49" t="s">
        <v>42</v>
      </c>
      <c r="E343" s="50">
        <v>4136836.58</v>
      </c>
      <c r="F343" s="50">
        <v>4136836.58</v>
      </c>
      <c r="G343" s="50">
        <v>4048303.81</v>
      </c>
      <c r="H343" s="51">
        <v>1</v>
      </c>
      <c r="I343" s="51">
        <v>1</v>
      </c>
      <c r="J343" s="51">
        <v>1</v>
      </c>
      <c r="K343" s="52">
        <f t="shared" si="29"/>
        <v>0.97859892014395211</v>
      </c>
      <c r="L343" s="52">
        <f t="shared" si="30"/>
        <v>0.97859892014395211</v>
      </c>
      <c r="M343" s="52">
        <f t="shared" si="27"/>
        <v>1</v>
      </c>
      <c r="N343" s="52">
        <f t="shared" si="28"/>
        <v>1</v>
      </c>
    </row>
    <row r="344" spans="1:14" s="28" customFormat="1" x14ac:dyDescent="0.2">
      <c r="A344" s="29" t="s">
        <v>515</v>
      </c>
      <c r="B344" s="47" t="s">
        <v>591</v>
      </c>
      <c r="C344" s="33" t="s">
        <v>501</v>
      </c>
      <c r="D344" s="49" t="s">
        <v>42</v>
      </c>
      <c r="E344" s="50">
        <v>2678446</v>
      </c>
      <c r="F344" s="50">
        <v>2678446</v>
      </c>
      <c r="G344" s="50">
        <v>0</v>
      </c>
      <c r="H344" s="51">
        <v>334.81</v>
      </c>
      <c r="I344" s="51">
        <v>334.81</v>
      </c>
      <c r="J344" s="51">
        <v>0</v>
      </c>
      <c r="K344" s="52">
        <f t="shared" si="29"/>
        <v>0</v>
      </c>
      <c r="L344" s="52">
        <f t="shared" si="30"/>
        <v>0</v>
      </c>
      <c r="M344" s="52">
        <f t="shared" si="27"/>
        <v>0</v>
      </c>
      <c r="N344" s="52">
        <f t="shared" si="28"/>
        <v>0</v>
      </c>
    </row>
    <row r="345" spans="1:14" s="28" customFormat="1" ht="22.5" x14ac:dyDescent="0.2">
      <c r="A345" s="29" t="s">
        <v>516</v>
      </c>
      <c r="B345" s="47" t="s">
        <v>591</v>
      </c>
      <c r="C345" s="33" t="s">
        <v>517</v>
      </c>
      <c r="D345" s="49" t="s">
        <v>42</v>
      </c>
      <c r="E345" s="50">
        <v>826400</v>
      </c>
      <c r="F345" s="50">
        <v>826400</v>
      </c>
      <c r="G345" s="50">
        <v>776162.85</v>
      </c>
      <c r="H345" s="51">
        <v>1</v>
      </c>
      <c r="I345" s="51">
        <v>1</v>
      </c>
      <c r="J345" s="51">
        <v>1</v>
      </c>
      <c r="K345" s="52">
        <f t="shared" si="29"/>
        <v>0.93920964424007747</v>
      </c>
      <c r="L345" s="52">
        <f t="shared" si="30"/>
        <v>0.93920964424007747</v>
      </c>
      <c r="M345" s="52">
        <f t="shared" si="27"/>
        <v>1</v>
      </c>
      <c r="N345" s="52">
        <f t="shared" si="28"/>
        <v>1</v>
      </c>
    </row>
    <row r="346" spans="1:14" s="28" customFormat="1" ht="22.5" x14ac:dyDescent="0.2">
      <c r="A346" s="29" t="s">
        <v>518</v>
      </c>
      <c r="B346" s="47" t="s">
        <v>591</v>
      </c>
      <c r="C346" s="33" t="s">
        <v>519</v>
      </c>
      <c r="D346" s="49" t="s">
        <v>42</v>
      </c>
      <c r="E346" s="50">
        <v>924991.51</v>
      </c>
      <c r="F346" s="50">
        <v>924991.51</v>
      </c>
      <c r="G346" s="50">
        <v>924991.51</v>
      </c>
      <c r="H346" s="51">
        <v>1</v>
      </c>
      <c r="I346" s="51">
        <v>1</v>
      </c>
      <c r="J346" s="51">
        <v>1</v>
      </c>
      <c r="K346" s="52">
        <f t="shared" si="29"/>
        <v>1</v>
      </c>
      <c r="L346" s="52">
        <f t="shared" si="30"/>
        <v>1</v>
      </c>
      <c r="M346" s="52">
        <f t="shared" si="27"/>
        <v>1</v>
      </c>
      <c r="N346" s="52">
        <f t="shared" si="28"/>
        <v>1</v>
      </c>
    </row>
    <row r="347" spans="1:14" s="28" customFormat="1" ht="22.5" x14ac:dyDescent="0.2">
      <c r="A347" s="29" t="s">
        <v>520</v>
      </c>
      <c r="B347" s="47" t="s">
        <v>591</v>
      </c>
      <c r="C347" s="33" t="s">
        <v>521</v>
      </c>
      <c r="D347" s="49" t="s">
        <v>42</v>
      </c>
      <c r="E347" s="50">
        <v>1209234.19</v>
      </c>
      <c r="F347" s="50">
        <v>1209234.19</v>
      </c>
      <c r="G347" s="50">
        <v>983696.01</v>
      </c>
      <c r="H347" s="51">
        <v>1</v>
      </c>
      <c r="I347" s="51">
        <v>1</v>
      </c>
      <c r="J347" s="51">
        <v>1</v>
      </c>
      <c r="K347" s="52">
        <f t="shared" si="29"/>
        <v>0.81348676553712074</v>
      </c>
      <c r="L347" s="52">
        <f t="shared" si="30"/>
        <v>0.81348676553712074</v>
      </c>
      <c r="M347" s="52">
        <f t="shared" si="27"/>
        <v>1</v>
      </c>
      <c r="N347" s="52">
        <f t="shared" si="28"/>
        <v>1</v>
      </c>
    </row>
    <row r="348" spans="1:14" s="28" customFormat="1" ht="22.5" x14ac:dyDescent="0.2">
      <c r="A348" s="29" t="s">
        <v>522</v>
      </c>
      <c r="B348" s="47" t="s">
        <v>591</v>
      </c>
      <c r="C348" s="33" t="s">
        <v>523</v>
      </c>
      <c r="D348" s="49" t="s">
        <v>42</v>
      </c>
      <c r="E348" s="50">
        <v>799807.44</v>
      </c>
      <c r="F348" s="50">
        <v>799807.44</v>
      </c>
      <c r="G348" s="50">
        <v>569082.81999999995</v>
      </c>
      <c r="H348" s="51">
        <v>1</v>
      </c>
      <c r="I348" s="51">
        <v>1</v>
      </c>
      <c r="J348" s="51">
        <v>0</v>
      </c>
      <c r="K348" s="52">
        <f t="shared" si="29"/>
        <v>0.71152478901671634</v>
      </c>
      <c r="L348" s="52">
        <f t="shared" si="30"/>
        <v>0.71152478901671634</v>
      </c>
      <c r="M348" s="52">
        <f t="shared" si="27"/>
        <v>0</v>
      </c>
      <c r="N348" s="52">
        <f t="shared" si="28"/>
        <v>0</v>
      </c>
    </row>
    <row r="349" spans="1:14" s="28" customFormat="1" ht="22.5" x14ac:dyDescent="0.2">
      <c r="A349" s="29" t="s">
        <v>524</v>
      </c>
      <c r="B349" s="47" t="s">
        <v>591</v>
      </c>
      <c r="C349" s="33" t="s">
        <v>525</v>
      </c>
      <c r="D349" s="49" t="s">
        <v>42</v>
      </c>
      <c r="E349" s="50">
        <v>548967.81000000006</v>
      </c>
      <c r="F349" s="50">
        <v>548967.81000000006</v>
      </c>
      <c r="G349" s="50">
        <v>548967.81000000006</v>
      </c>
      <c r="H349" s="51">
        <v>1</v>
      </c>
      <c r="I349" s="51">
        <v>1</v>
      </c>
      <c r="J349" s="51">
        <v>1</v>
      </c>
      <c r="K349" s="52">
        <f t="shared" si="29"/>
        <v>1</v>
      </c>
      <c r="L349" s="52">
        <f t="shared" si="30"/>
        <v>1</v>
      </c>
      <c r="M349" s="52">
        <f t="shared" si="27"/>
        <v>1</v>
      </c>
      <c r="N349" s="52">
        <f t="shared" si="28"/>
        <v>1</v>
      </c>
    </row>
    <row r="350" spans="1:14" s="28" customFormat="1" ht="22.5" x14ac:dyDescent="0.2">
      <c r="A350" s="29" t="s">
        <v>555</v>
      </c>
      <c r="B350" s="47" t="s">
        <v>591</v>
      </c>
      <c r="C350" s="33" t="s">
        <v>504</v>
      </c>
      <c r="D350" s="49" t="s">
        <v>42</v>
      </c>
      <c r="E350" s="50">
        <v>799947.54</v>
      </c>
      <c r="F350" s="50">
        <v>799947.54</v>
      </c>
      <c r="G350" s="50">
        <v>693847.69</v>
      </c>
      <c r="H350" s="51">
        <v>1</v>
      </c>
      <c r="I350" s="51">
        <v>1</v>
      </c>
      <c r="J350" s="51">
        <v>1</v>
      </c>
      <c r="K350" s="52">
        <f t="shared" si="29"/>
        <v>0.86736649005758537</v>
      </c>
      <c r="L350" s="52">
        <f t="shared" si="30"/>
        <v>0.86736649005758537</v>
      </c>
      <c r="M350" s="52">
        <f t="shared" si="27"/>
        <v>1</v>
      </c>
      <c r="N350" s="52">
        <f t="shared" si="28"/>
        <v>1</v>
      </c>
    </row>
    <row r="351" spans="1:14" s="28" customFormat="1" ht="22.5" x14ac:dyDescent="0.2">
      <c r="A351" s="29" t="s">
        <v>578</v>
      </c>
      <c r="B351" s="47" t="s">
        <v>591</v>
      </c>
      <c r="C351" s="33" t="s">
        <v>505</v>
      </c>
      <c r="D351" s="49" t="s">
        <v>42</v>
      </c>
      <c r="E351" s="50">
        <v>196907.16</v>
      </c>
      <c r="F351" s="50">
        <v>196907.16</v>
      </c>
      <c r="G351" s="50">
        <v>196907.16</v>
      </c>
      <c r="H351" s="51">
        <v>1</v>
      </c>
      <c r="I351" s="51">
        <v>1</v>
      </c>
      <c r="J351" s="51">
        <v>1</v>
      </c>
      <c r="K351" s="52">
        <f t="shared" si="29"/>
        <v>1</v>
      </c>
      <c r="L351" s="52">
        <f t="shared" si="30"/>
        <v>1</v>
      </c>
      <c r="M351" s="52">
        <f t="shared" si="27"/>
        <v>1</v>
      </c>
      <c r="N351" s="52">
        <f t="shared" si="28"/>
        <v>1</v>
      </c>
    </row>
    <row r="352" spans="1:14" s="28" customFormat="1" ht="22.5" x14ac:dyDescent="0.2">
      <c r="A352" s="29" t="s">
        <v>526</v>
      </c>
      <c r="B352" s="47" t="s">
        <v>591</v>
      </c>
      <c r="C352" s="33" t="s">
        <v>527</v>
      </c>
      <c r="D352" s="49" t="s">
        <v>42</v>
      </c>
      <c r="E352" s="50">
        <v>910352.62</v>
      </c>
      <c r="F352" s="50">
        <v>910352.62</v>
      </c>
      <c r="G352" s="50">
        <v>856962.65</v>
      </c>
      <c r="H352" s="51">
        <v>1</v>
      </c>
      <c r="I352" s="51">
        <v>1</v>
      </c>
      <c r="J352" s="51">
        <v>1</v>
      </c>
      <c r="K352" s="52">
        <f t="shared" si="29"/>
        <v>0.94135242890826198</v>
      </c>
      <c r="L352" s="52">
        <f t="shared" si="30"/>
        <v>0.94135242890826198</v>
      </c>
      <c r="M352" s="52">
        <f t="shared" si="27"/>
        <v>1</v>
      </c>
      <c r="N352" s="52">
        <f t="shared" si="28"/>
        <v>1</v>
      </c>
    </row>
    <row r="353" spans="1:14" s="28" customFormat="1" ht="22.5" x14ac:dyDescent="0.2">
      <c r="A353" s="29" t="s">
        <v>528</v>
      </c>
      <c r="B353" s="47" t="s">
        <v>591</v>
      </c>
      <c r="C353" s="33" t="s">
        <v>529</v>
      </c>
      <c r="D353" s="49" t="s">
        <v>42</v>
      </c>
      <c r="E353" s="50">
        <v>1257608.25</v>
      </c>
      <c r="F353" s="50">
        <v>1257608.25</v>
      </c>
      <c r="G353" s="50">
        <v>1046823.65</v>
      </c>
      <c r="H353" s="51">
        <v>1</v>
      </c>
      <c r="I353" s="51">
        <v>1</v>
      </c>
      <c r="J353" s="51"/>
      <c r="K353" s="52">
        <f t="shared" si="29"/>
        <v>0.832392479931648</v>
      </c>
      <c r="L353" s="52">
        <f t="shared" si="30"/>
        <v>0.832392479931648</v>
      </c>
      <c r="M353" s="52">
        <f t="shared" si="27"/>
        <v>0</v>
      </c>
      <c r="N353" s="52">
        <f t="shared" si="28"/>
        <v>0</v>
      </c>
    </row>
    <row r="354" spans="1:14" s="28" customFormat="1" x14ac:dyDescent="0.2">
      <c r="A354" s="29" t="s">
        <v>530</v>
      </c>
      <c r="B354" s="47" t="s">
        <v>591</v>
      </c>
      <c r="C354" s="33" t="s">
        <v>531</v>
      </c>
      <c r="D354" s="49" t="s">
        <v>42</v>
      </c>
      <c r="E354" s="50">
        <v>182755.59</v>
      </c>
      <c r="F354" s="50">
        <v>182755.59</v>
      </c>
      <c r="G354" s="50">
        <v>172638.65</v>
      </c>
      <c r="H354" s="51">
        <v>1</v>
      </c>
      <c r="I354" s="51">
        <v>1</v>
      </c>
      <c r="J354" s="51">
        <v>1</v>
      </c>
      <c r="K354" s="52">
        <f t="shared" si="29"/>
        <v>0.94464224049179557</v>
      </c>
      <c r="L354" s="52">
        <f t="shared" si="30"/>
        <v>0.94464224049179557</v>
      </c>
      <c r="M354" s="52">
        <f t="shared" si="27"/>
        <v>1</v>
      </c>
      <c r="N354" s="52">
        <f t="shared" si="28"/>
        <v>1</v>
      </c>
    </row>
    <row r="355" spans="1:14" s="28" customFormat="1" ht="22.5" x14ac:dyDescent="0.2">
      <c r="A355" s="29" t="s">
        <v>532</v>
      </c>
      <c r="B355" s="47" t="s">
        <v>591</v>
      </c>
      <c r="C355" s="33" t="s">
        <v>533</v>
      </c>
      <c r="D355" s="49" t="s">
        <v>42</v>
      </c>
      <c r="E355" s="50">
        <v>725769.68</v>
      </c>
      <c r="F355" s="50">
        <v>725769.68</v>
      </c>
      <c r="G355" s="50">
        <v>725769.68</v>
      </c>
      <c r="H355" s="51">
        <v>1</v>
      </c>
      <c r="I355" s="51">
        <v>1</v>
      </c>
      <c r="J355" s="51">
        <v>1</v>
      </c>
      <c r="K355" s="52">
        <f t="shared" si="29"/>
        <v>1</v>
      </c>
      <c r="L355" s="52">
        <f t="shared" si="30"/>
        <v>1</v>
      </c>
      <c r="M355" s="52">
        <f t="shared" si="27"/>
        <v>1</v>
      </c>
      <c r="N355" s="52">
        <f t="shared" si="28"/>
        <v>1</v>
      </c>
    </row>
    <row r="356" spans="1:14" s="28" customFormat="1" ht="22.5" x14ac:dyDescent="0.2">
      <c r="A356" s="29" t="s">
        <v>534</v>
      </c>
      <c r="B356" s="47" t="s">
        <v>591</v>
      </c>
      <c r="C356" s="33" t="s">
        <v>535</v>
      </c>
      <c r="D356" s="49" t="s">
        <v>42</v>
      </c>
      <c r="E356" s="50">
        <v>97293.26</v>
      </c>
      <c r="F356" s="50">
        <v>97293.26</v>
      </c>
      <c r="G356" s="50">
        <v>97293.26</v>
      </c>
      <c r="H356" s="51">
        <v>1</v>
      </c>
      <c r="I356" s="51">
        <v>1</v>
      </c>
      <c r="J356" s="51">
        <v>1</v>
      </c>
      <c r="K356" s="52">
        <f t="shared" si="29"/>
        <v>1</v>
      </c>
      <c r="L356" s="52">
        <f t="shared" si="30"/>
        <v>1</v>
      </c>
      <c r="M356" s="52">
        <f t="shared" si="27"/>
        <v>1</v>
      </c>
      <c r="N356" s="52">
        <f t="shared" si="28"/>
        <v>1</v>
      </c>
    </row>
    <row r="357" spans="1:14" s="28" customFormat="1" ht="22.5" x14ac:dyDescent="0.2">
      <c r="A357" s="29" t="s">
        <v>536</v>
      </c>
      <c r="B357" s="47" t="s">
        <v>591</v>
      </c>
      <c r="C357" s="33" t="s">
        <v>537</v>
      </c>
      <c r="D357" s="49" t="s">
        <v>42</v>
      </c>
      <c r="E357" s="50">
        <v>308335.71999999997</v>
      </c>
      <c r="F357" s="50">
        <v>308335.71999999997</v>
      </c>
      <c r="G357" s="50">
        <v>308335.73</v>
      </c>
      <c r="H357" s="51">
        <v>1</v>
      </c>
      <c r="I357" s="51">
        <v>1</v>
      </c>
      <c r="J357" s="51">
        <v>1</v>
      </c>
      <c r="K357" s="52">
        <f t="shared" si="29"/>
        <v>1.0000000324321814</v>
      </c>
      <c r="L357" s="52">
        <f t="shared" si="30"/>
        <v>1.0000000324321814</v>
      </c>
      <c r="M357" s="52">
        <f t="shared" si="27"/>
        <v>1</v>
      </c>
      <c r="N357" s="52">
        <f t="shared" si="28"/>
        <v>1</v>
      </c>
    </row>
    <row r="358" spans="1:14" s="28" customFormat="1" ht="22.5" x14ac:dyDescent="0.2">
      <c r="A358" s="29" t="s">
        <v>538</v>
      </c>
      <c r="B358" s="47" t="s">
        <v>591</v>
      </c>
      <c r="C358" s="33" t="s">
        <v>539</v>
      </c>
      <c r="D358" s="49" t="s">
        <v>42</v>
      </c>
      <c r="E358" s="50">
        <v>302645.76000000001</v>
      </c>
      <c r="F358" s="50">
        <v>302645.76000000001</v>
      </c>
      <c r="G358" s="50">
        <v>302645.76000000001</v>
      </c>
      <c r="H358" s="51">
        <v>1</v>
      </c>
      <c r="I358" s="51">
        <v>1</v>
      </c>
      <c r="J358" s="51">
        <v>1</v>
      </c>
      <c r="K358" s="52">
        <f t="shared" si="29"/>
        <v>1</v>
      </c>
      <c r="L358" s="52">
        <f t="shared" si="30"/>
        <v>1</v>
      </c>
      <c r="M358" s="52">
        <f t="shared" si="27"/>
        <v>1</v>
      </c>
      <c r="N358" s="52">
        <f t="shared" si="28"/>
        <v>1</v>
      </c>
    </row>
    <row r="359" spans="1:14" s="28" customFormat="1" ht="22.5" x14ac:dyDescent="0.2">
      <c r="A359" s="29" t="s">
        <v>540</v>
      </c>
      <c r="B359" s="47" t="s">
        <v>591</v>
      </c>
      <c r="C359" s="33" t="s">
        <v>541</v>
      </c>
      <c r="D359" s="49" t="s">
        <v>42</v>
      </c>
      <c r="E359" s="50">
        <v>491524.79</v>
      </c>
      <c r="F359" s="50">
        <v>491524.79</v>
      </c>
      <c r="G359" s="50">
        <v>491427.85</v>
      </c>
      <c r="H359" s="51">
        <v>1</v>
      </c>
      <c r="I359" s="51">
        <v>1</v>
      </c>
      <c r="J359" s="51">
        <v>1</v>
      </c>
      <c r="K359" s="52">
        <f t="shared" si="29"/>
        <v>0.99980277698709763</v>
      </c>
      <c r="L359" s="52">
        <f t="shared" si="30"/>
        <v>0.99980277698709763</v>
      </c>
      <c r="M359" s="52">
        <f t="shared" si="27"/>
        <v>1</v>
      </c>
      <c r="N359" s="52">
        <f t="shared" si="28"/>
        <v>1</v>
      </c>
    </row>
    <row r="360" spans="1:14" s="28" customFormat="1" ht="22.5" x14ac:dyDescent="0.2">
      <c r="A360" s="29" t="s">
        <v>542</v>
      </c>
      <c r="B360" s="47" t="s">
        <v>591</v>
      </c>
      <c r="C360" s="33" t="s">
        <v>543</v>
      </c>
      <c r="D360" s="49" t="s">
        <v>42</v>
      </c>
      <c r="E360" s="50">
        <v>1240746.24</v>
      </c>
      <c r="F360" s="50">
        <v>1240746.24</v>
      </c>
      <c r="G360" s="50">
        <v>1154394.94</v>
      </c>
      <c r="H360" s="51">
        <v>1</v>
      </c>
      <c r="I360" s="51">
        <v>1</v>
      </c>
      <c r="J360" s="51">
        <v>1</v>
      </c>
      <c r="K360" s="52">
        <f t="shared" si="29"/>
        <v>0.93040373831799805</v>
      </c>
      <c r="L360" s="52">
        <f t="shared" si="30"/>
        <v>0.93040373831799805</v>
      </c>
      <c r="M360" s="52">
        <f t="shared" si="27"/>
        <v>1</v>
      </c>
      <c r="N360" s="52">
        <f t="shared" si="28"/>
        <v>1</v>
      </c>
    </row>
    <row r="361" spans="1:14" s="28" customFormat="1" ht="22.5" x14ac:dyDescent="0.2">
      <c r="A361" s="29" t="s">
        <v>544</v>
      </c>
      <c r="B361" s="47" t="s">
        <v>591</v>
      </c>
      <c r="C361" s="33" t="s">
        <v>545</v>
      </c>
      <c r="D361" s="49" t="s">
        <v>42</v>
      </c>
      <c r="E361" s="50">
        <v>1174340.69</v>
      </c>
      <c r="F361" s="50">
        <v>1174340.69</v>
      </c>
      <c r="G361" s="50">
        <v>1147859.9099999999</v>
      </c>
      <c r="H361" s="51">
        <v>1</v>
      </c>
      <c r="I361" s="51">
        <v>1</v>
      </c>
      <c r="J361" s="51">
        <v>1</v>
      </c>
      <c r="K361" s="52">
        <f t="shared" si="29"/>
        <v>0.97745051310450626</v>
      </c>
      <c r="L361" s="52">
        <f t="shared" si="30"/>
        <v>0.97745051310450626</v>
      </c>
      <c r="M361" s="52">
        <f t="shared" si="27"/>
        <v>1</v>
      </c>
      <c r="N361" s="52">
        <f t="shared" si="28"/>
        <v>1</v>
      </c>
    </row>
    <row r="362" spans="1:14" s="28" customFormat="1" ht="22.5" x14ac:dyDescent="0.2">
      <c r="A362" s="29" t="s">
        <v>546</v>
      </c>
      <c r="B362" s="47" t="s">
        <v>591</v>
      </c>
      <c r="C362" s="33" t="s">
        <v>547</v>
      </c>
      <c r="D362" s="49" t="s">
        <v>42</v>
      </c>
      <c r="E362" s="50">
        <v>933998.29</v>
      </c>
      <c r="F362" s="50">
        <v>933998.29</v>
      </c>
      <c r="G362" s="50">
        <v>933977.12</v>
      </c>
      <c r="H362" s="51">
        <v>1</v>
      </c>
      <c r="I362" s="51">
        <v>1</v>
      </c>
      <c r="J362" s="51">
        <v>1</v>
      </c>
      <c r="K362" s="52">
        <f t="shared" si="29"/>
        <v>0.99997733400561151</v>
      </c>
      <c r="L362" s="52">
        <f t="shared" si="30"/>
        <v>0.99997733400561151</v>
      </c>
      <c r="M362" s="52">
        <f t="shared" si="27"/>
        <v>1</v>
      </c>
      <c r="N362" s="52">
        <f t="shared" si="28"/>
        <v>1</v>
      </c>
    </row>
    <row r="363" spans="1:14" s="28" customFormat="1" ht="22.5" x14ac:dyDescent="0.2">
      <c r="A363" s="29" t="s">
        <v>574</v>
      </c>
      <c r="B363" s="47" t="s">
        <v>591</v>
      </c>
      <c r="C363" s="33" t="s">
        <v>506</v>
      </c>
      <c r="D363" s="49" t="s">
        <v>42</v>
      </c>
      <c r="E363" s="50">
        <v>758002.08</v>
      </c>
      <c r="F363" s="50">
        <v>758002.08</v>
      </c>
      <c r="G363" s="50">
        <v>757974.78</v>
      </c>
      <c r="H363" s="51">
        <v>1</v>
      </c>
      <c r="I363" s="51">
        <v>1</v>
      </c>
      <c r="J363" s="51">
        <v>1</v>
      </c>
      <c r="K363" s="52">
        <f t="shared" si="29"/>
        <v>0.99996398426769495</v>
      </c>
      <c r="L363" s="52">
        <f t="shared" si="30"/>
        <v>0.99996398426769495</v>
      </c>
      <c r="M363" s="52">
        <f t="shared" si="27"/>
        <v>1</v>
      </c>
      <c r="N363" s="52">
        <f t="shared" si="28"/>
        <v>1</v>
      </c>
    </row>
    <row r="364" spans="1:14" s="28" customFormat="1" ht="22.5" x14ac:dyDescent="0.2">
      <c r="A364" s="29" t="s">
        <v>565</v>
      </c>
      <c r="B364" s="47" t="s">
        <v>591</v>
      </c>
      <c r="C364" s="33" t="s">
        <v>507</v>
      </c>
      <c r="D364" s="49" t="s">
        <v>42</v>
      </c>
      <c r="E364" s="50">
        <v>915094.42</v>
      </c>
      <c r="F364" s="50">
        <v>915094.42</v>
      </c>
      <c r="G364" s="50">
        <v>882870.95</v>
      </c>
      <c r="H364" s="51">
        <v>1</v>
      </c>
      <c r="I364" s="51">
        <v>1</v>
      </c>
      <c r="J364" s="51">
        <v>1</v>
      </c>
      <c r="K364" s="52">
        <f t="shared" si="29"/>
        <v>0.96478672659811426</v>
      </c>
      <c r="L364" s="52">
        <f t="shared" si="30"/>
        <v>0.96478672659811426</v>
      </c>
      <c r="M364" s="52">
        <f t="shared" si="27"/>
        <v>1</v>
      </c>
      <c r="N364" s="52">
        <f t="shared" si="28"/>
        <v>1</v>
      </c>
    </row>
    <row r="365" spans="1:14" s="28" customFormat="1" ht="22.5" x14ac:dyDescent="0.2">
      <c r="A365" s="29" t="s">
        <v>575</v>
      </c>
      <c r="B365" s="47" t="s">
        <v>591</v>
      </c>
      <c r="C365" s="33" t="s">
        <v>508</v>
      </c>
      <c r="D365" s="49" t="s">
        <v>42</v>
      </c>
      <c r="E365" s="50">
        <v>303890.89</v>
      </c>
      <c r="F365" s="50">
        <v>303890.89</v>
      </c>
      <c r="G365" s="50">
        <v>303862.40999999997</v>
      </c>
      <c r="H365" s="51">
        <v>1</v>
      </c>
      <c r="I365" s="51">
        <v>1</v>
      </c>
      <c r="J365" s="51">
        <v>1</v>
      </c>
      <c r="K365" s="52">
        <f t="shared" si="29"/>
        <v>0.99990628215278177</v>
      </c>
      <c r="L365" s="52">
        <f t="shared" si="30"/>
        <v>0.99990628215278177</v>
      </c>
      <c r="M365" s="52">
        <f t="shared" si="27"/>
        <v>1</v>
      </c>
      <c r="N365" s="52">
        <f t="shared" si="28"/>
        <v>1</v>
      </c>
    </row>
    <row r="366" spans="1:14" s="28" customFormat="1" ht="22.5" x14ac:dyDescent="0.2">
      <c r="A366" s="29" t="s">
        <v>576</v>
      </c>
      <c r="B366" s="47" t="s">
        <v>591</v>
      </c>
      <c r="C366" s="33" t="s">
        <v>509</v>
      </c>
      <c r="D366" s="49" t="s">
        <v>42</v>
      </c>
      <c r="E366" s="50">
        <v>427779.72</v>
      </c>
      <c r="F366" s="50">
        <v>427779.72</v>
      </c>
      <c r="G366" s="50">
        <v>427681.92</v>
      </c>
      <c r="H366" s="51">
        <v>1</v>
      </c>
      <c r="I366" s="51">
        <v>1</v>
      </c>
      <c r="J366" s="51">
        <v>1</v>
      </c>
      <c r="K366" s="52">
        <f t="shared" si="29"/>
        <v>0.99977137766138147</v>
      </c>
      <c r="L366" s="52">
        <f t="shared" si="30"/>
        <v>0.99977137766138147</v>
      </c>
      <c r="M366" s="52">
        <f t="shared" si="27"/>
        <v>1</v>
      </c>
      <c r="N366" s="52">
        <f t="shared" si="28"/>
        <v>1</v>
      </c>
    </row>
    <row r="367" spans="1:14" s="28" customFormat="1" ht="22.5" x14ac:dyDescent="0.2">
      <c r="A367" s="29" t="s">
        <v>548</v>
      </c>
      <c r="B367" s="47" t="s">
        <v>591</v>
      </c>
      <c r="C367" s="33" t="s">
        <v>549</v>
      </c>
      <c r="D367" s="49" t="s">
        <v>42</v>
      </c>
      <c r="E367" s="50">
        <v>2400000</v>
      </c>
      <c r="F367" s="50">
        <v>2400000</v>
      </c>
      <c r="G367" s="50">
        <v>1209625.72</v>
      </c>
      <c r="H367" s="51">
        <v>1</v>
      </c>
      <c r="I367" s="51">
        <v>1</v>
      </c>
      <c r="J367" s="51">
        <v>1</v>
      </c>
      <c r="K367" s="52">
        <f t="shared" si="29"/>
        <v>0.50401071666666664</v>
      </c>
      <c r="L367" s="52">
        <f t="shared" si="30"/>
        <v>0.50401071666666664</v>
      </c>
      <c r="M367" s="52">
        <f t="shared" si="27"/>
        <v>1</v>
      </c>
      <c r="N367" s="52">
        <f t="shared" si="28"/>
        <v>1</v>
      </c>
    </row>
    <row r="368" spans="1:14" s="28" customFormat="1" ht="22.5" x14ac:dyDescent="0.2">
      <c r="A368" s="29" t="s">
        <v>550</v>
      </c>
      <c r="B368" s="47" t="s">
        <v>591</v>
      </c>
      <c r="C368" s="33" t="s">
        <v>551</v>
      </c>
      <c r="D368" s="49" t="s">
        <v>42</v>
      </c>
      <c r="E368" s="50">
        <v>7983526.6600000001</v>
      </c>
      <c r="F368" s="50">
        <v>7983526.6600000001</v>
      </c>
      <c r="G368" s="50">
        <v>1351480.4</v>
      </c>
      <c r="H368" s="51">
        <v>1</v>
      </c>
      <c r="I368" s="51">
        <v>1</v>
      </c>
      <c r="J368" s="51">
        <v>1</v>
      </c>
      <c r="K368" s="52">
        <f t="shared" si="29"/>
        <v>0.16928363335608876</v>
      </c>
      <c r="L368" s="52">
        <f t="shared" si="30"/>
        <v>0.16928363335608876</v>
      </c>
      <c r="M368" s="52">
        <f t="shared" si="27"/>
        <v>1</v>
      </c>
      <c r="N368" s="52">
        <f t="shared" si="28"/>
        <v>1</v>
      </c>
    </row>
    <row r="369" spans="1:14" s="28" customFormat="1" ht="22.5" x14ac:dyDescent="0.2">
      <c r="A369" s="29" t="s">
        <v>552</v>
      </c>
      <c r="B369" s="47" t="s">
        <v>591</v>
      </c>
      <c r="C369" s="33" t="s">
        <v>553</v>
      </c>
      <c r="D369" s="49" t="s">
        <v>42</v>
      </c>
      <c r="E369" s="50">
        <v>4800000</v>
      </c>
      <c r="F369" s="50">
        <v>4800000</v>
      </c>
      <c r="G369" s="50">
        <v>0</v>
      </c>
      <c r="H369" s="51">
        <v>1</v>
      </c>
      <c r="I369" s="51">
        <v>1</v>
      </c>
      <c r="J369" s="51">
        <v>1</v>
      </c>
      <c r="K369" s="52">
        <f t="shared" si="29"/>
        <v>0</v>
      </c>
      <c r="L369" s="52">
        <f t="shared" si="30"/>
        <v>0</v>
      </c>
      <c r="M369" s="52">
        <f t="shared" si="27"/>
        <v>1</v>
      </c>
      <c r="N369" s="52">
        <f t="shared" si="28"/>
        <v>1</v>
      </c>
    </row>
    <row r="370" spans="1:14" s="28" customFormat="1" ht="22.5" x14ac:dyDescent="0.2">
      <c r="A370" s="29" t="s">
        <v>518</v>
      </c>
      <c r="B370" s="23" t="s">
        <v>92</v>
      </c>
      <c r="C370" s="29" t="s">
        <v>519</v>
      </c>
      <c r="D370" s="24" t="s">
        <v>42</v>
      </c>
      <c r="E370" s="25">
        <v>925597.05</v>
      </c>
      <c r="F370" s="25">
        <v>925597.05</v>
      </c>
      <c r="G370" s="57">
        <v>0</v>
      </c>
      <c r="H370" s="58">
        <v>1</v>
      </c>
      <c r="I370" s="58">
        <v>1</v>
      </c>
      <c r="J370" s="58">
        <v>0</v>
      </c>
      <c r="K370" s="59">
        <f t="shared" si="29"/>
        <v>0</v>
      </c>
      <c r="L370" s="59">
        <f t="shared" si="30"/>
        <v>0</v>
      </c>
      <c r="M370" s="59">
        <f t="shared" si="27"/>
        <v>0</v>
      </c>
      <c r="N370" s="59">
        <f t="shared" si="28"/>
        <v>0</v>
      </c>
    </row>
    <row r="371" spans="1:14" s="28" customFormat="1" ht="22.5" x14ac:dyDescent="0.2">
      <c r="A371" s="29" t="s">
        <v>520</v>
      </c>
      <c r="B371" s="23" t="s">
        <v>92</v>
      </c>
      <c r="C371" s="29" t="s">
        <v>521</v>
      </c>
      <c r="D371" s="24" t="s">
        <v>42</v>
      </c>
      <c r="E371" s="25">
        <v>1265000</v>
      </c>
      <c r="F371" s="25">
        <v>1265000</v>
      </c>
      <c r="G371" s="57">
        <v>0</v>
      </c>
      <c r="H371" s="58">
        <v>1</v>
      </c>
      <c r="I371" s="58">
        <v>1</v>
      </c>
      <c r="J371" s="58">
        <v>0</v>
      </c>
      <c r="K371" s="59">
        <f t="shared" si="29"/>
        <v>0</v>
      </c>
      <c r="L371" s="59">
        <f t="shared" si="30"/>
        <v>0</v>
      </c>
      <c r="M371" s="59">
        <f t="shared" ref="M371:M387" si="31">J371/H371</f>
        <v>0</v>
      </c>
      <c r="N371" s="59">
        <f t="shared" ref="N371:N387" si="32">J371/I371</f>
        <v>0</v>
      </c>
    </row>
    <row r="372" spans="1:14" s="28" customFormat="1" ht="22.5" x14ac:dyDescent="0.2">
      <c r="A372" s="29" t="s">
        <v>522</v>
      </c>
      <c r="B372" s="23" t="s">
        <v>92</v>
      </c>
      <c r="C372" s="29" t="s">
        <v>523</v>
      </c>
      <c r="D372" s="24" t="s">
        <v>42</v>
      </c>
      <c r="E372" s="25">
        <v>800000</v>
      </c>
      <c r="F372" s="25">
        <v>800000</v>
      </c>
      <c r="G372" s="57">
        <v>0</v>
      </c>
      <c r="H372" s="58">
        <v>1</v>
      </c>
      <c r="I372" s="58">
        <v>1</v>
      </c>
      <c r="J372" s="58">
        <v>0</v>
      </c>
      <c r="K372" s="59">
        <f t="shared" si="29"/>
        <v>0</v>
      </c>
      <c r="L372" s="59">
        <f t="shared" si="30"/>
        <v>0</v>
      </c>
      <c r="M372" s="59">
        <f t="shared" si="31"/>
        <v>0</v>
      </c>
      <c r="N372" s="59">
        <f t="shared" si="32"/>
        <v>0</v>
      </c>
    </row>
    <row r="373" spans="1:14" s="28" customFormat="1" ht="22.5" x14ac:dyDescent="0.2">
      <c r="A373" s="29" t="s">
        <v>524</v>
      </c>
      <c r="B373" s="23" t="s">
        <v>92</v>
      </c>
      <c r="C373" s="29" t="s">
        <v>525</v>
      </c>
      <c r="D373" s="24" t="s">
        <v>42</v>
      </c>
      <c r="E373" s="25">
        <v>548968.31000000006</v>
      </c>
      <c r="F373" s="25">
        <v>548968.31000000006</v>
      </c>
      <c r="G373" s="57">
        <v>0</v>
      </c>
      <c r="H373" s="58">
        <v>1</v>
      </c>
      <c r="I373" s="58">
        <v>1</v>
      </c>
      <c r="J373" s="58">
        <v>0</v>
      </c>
      <c r="K373" s="59">
        <f t="shared" si="29"/>
        <v>0</v>
      </c>
      <c r="L373" s="59">
        <f t="shared" si="30"/>
        <v>0</v>
      </c>
      <c r="M373" s="59">
        <f t="shared" si="31"/>
        <v>0</v>
      </c>
      <c r="N373" s="59">
        <f t="shared" si="32"/>
        <v>0</v>
      </c>
    </row>
    <row r="374" spans="1:14" s="28" customFormat="1" ht="22.5" x14ac:dyDescent="0.2">
      <c r="A374" s="29" t="s">
        <v>526</v>
      </c>
      <c r="B374" s="23" t="s">
        <v>92</v>
      </c>
      <c r="C374" s="29" t="s">
        <v>527</v>
      </c>
      <c r="D374" s="24" t="s">
        <v>42</v>
      </c>
      <c r="E374" s="25">
        <v>912188.49</v>
      </c>
      <c r="F374" s="25">
        <v>912188.49</v>
      </c>
      <c r="G374" s="57">
        <v>0</v>
      </c>
      <c r="H374" s="58">
        <v>1</v>
      </c>
      <c r="I374" s="58">
        <v>1</v>
      </c>
      <c r="J374" s="58">
        <v>0</v>
      </c>
      <c r="K374" s="59">
        <f t="shared" si="29"/>
        <v>0</v>
      </c>
      <c r="L374" s="59">
        <f t="shared" si="30"/>
        <v>0</v>
      </c>
      <c r="M374" s="59">
        <f t="shared" si="31"/>
        <v>0</v>
      </c>
      <c r="N374" s="59">
        <f t="shared" si="32"/>
        <v>0</v>
      </c>
    </row>
    <row r="375" spans="1:14" s="28" customFormat="1" ht="22.5" x14ac:dyDescent="0.2">
      <c r="A375" s="29" t="s">
        <v>528</v>
      </c>
      <c r="B375" s="23" t="s">
        <v>92</v>
      </c>
      <c r="C375" s="29" t="s">
        <v>529</v>
      </c>
      <c r="D375" s="24" t="s">
        <v>42</v>
      </c>
      <c r="E375" s="25">
        <v>1260380</v>
      </c>
      <c r="F375" s="25">
        <v>1260380</v>
      </c>
      <c r="G375" s="57">
        <v>0</v>
      </c>
      <c r="H375" s="58">
        <v>1</v>
      </c>
      <c r="I375" s="58">
        <v>1</v>
      </c>
      <c r="J375" s="58">
        <v>0</v>
      </c>
      <c r="K375" s="59">
        <f t="shared" si="29"/>
        <v>0</v>
      </c>
      <c r="L375" s="59">
        <f t="shared" si="30"/>
        <v>0</v>
      </c>
      <c r="M375" s="59">
        <f t="shared" si="31"/>
        <v>0</v>
      </c>
      <c r="N375" s="59">
        <f t="shared" si="32"/>
        <v>0</v>
      </c>
    </row>
    <row r="376" spans="1:14" s="28" customFormat="1" x14ac:dyDescent="0.2">
      <c r="A376" s="29" t="s">
        <v>530</v>
      </c>
      <c r="B376" s="23" t="s">
        <v>92</v>
      </c>
      <c r="C376" s="29" t="s">
        <v>531</v>
      </c>
      <c r="D376" s="24" t="s">
        <v>42</v>
      </c>
      <c r="E376" s="25">
        <v>183699.18</v>
      </c>
      <c r="F376" s="25">
        <v>183699.18</v>
      </c>
      <c r="G376" s="57">
        <v>0</v>
      </c>
      <c r="H376" s="58">
        <v>1</v>
      </c>
      <c r="I376" s="58">
        <v>1</v>
      </c>
      <c r="J376" s="58">
        <v>0</v>
      </c>
      <c r="K376" s="59">
        <f t="shared" si="29"/>
        <v>0</v>
      </c>
      <c r="L376" s="59">
        <f t="shared" si="30"/>
        <v>0</v>
      </c>
      <c r="M376" s="59">
        <f t="shared" si="31"/>
        <v>0</v>
      </c>
      <c r="N376" s="59">
        <f t="shared" si="32"/>
        <v>0</v>
      </c>
    </row>
    <row r="377" spans="1:14" s="28" customFormat="1" ht="22.5" x14ac:dyDescent="0.2">
      <c r="A377" s="29" t="s">
        <v>532</v>
      </c>
      <c r="B377" s="23" t="s">
        <v>92</v>
      </c>
      <c r="C377" s="29" t="s">
        <v>533</v>
      </c>
      <c r="D377" s="24" t="s">
        <v>42</v>
      </c>
      <c r="E377" s="25">
        <v>725771.7</v>
      </c>
      <c r="F377" s="25">
        <v>725771.7</v>
      </c>
      <c r="G377" s="57">
        <v>0</v>
      </c>
      <c r="H377" s="58">
        <v>1</v>
      </c>
      <c r="I377" s="58">
        <v>1</v>
      </c>
      <c r="J377" s="58">
        <v>0</v>
      </c>
      <c r="K377" s="59">
        <f t="shared" si="29"/>
        <v>0</v>
      </c>
      <c r="L377" s="59">
        <f t="shared" si="30"/>
        <v>0</v>
      </c>
      <c r="M377" s="59">
        <f t="shared" si="31"/>
        <v>0</v>
      </c>
      <c r="N377" s="59">
        <f t="shared" si="32"/>
        <v>0</v>
      </c>
    </row>
    <row r="378" spans="1:14" s="28" customFormat="1" ht="22.5" x14ac:dyDescent="0.2">
      <c r="A378" s="29" t="s">
        <v>534</v>
      </c>
      <c r="B378" s="23" t="s">
        <v>92</v>
      </c>
      <c r="C378" s="29" t="s">
        <v>535</v>
      </c>
      <c r="D378" s="24" t="s">
        <v>42</v>
      </c>
      <c r="E378" s="25">
        <v>97294.36</v>
      </c>
      <c r="F378" s="25">
        <v>97294.36</v>
      </c>
      <c r="G378" s="57">
        <v>0</v>
      </c>
      <c r="H378" s="58">
        <v>1</v>
      </c>
      <c r="I378" s="58">
        <v>1</v>
      </c>
      <c r="J378" s="58">
        <v>0</v>
      </c>
      <c r="K378" s="59">
        <f t="shared" si="29"/>
        <v>0</v>
      </c>
      <c r="L378" s="59">
        <f t="shared" si="30"/>
        <v>0</v>
      </c>
      <c r="M378" s="59">
        <f t="shared" si="31"/>
        <v>0</v>
      </c>
      <c r="N378" s="59">
        <f t="shared" si="32"/>
        <v>0</v>
      </c>
    </row>
    <row r="379" spans="1:14" s="28" customFormat="1" ht="22.5" x14ac:dyDescent="0.2">
      <c r="A379" s="29" t="s">
        <v>536</v>
      </c>
      <c r="B379" s="23" t="s">
        <v>92</v>
      </c>
      <c r="C379" s="29" t="s">
        <v>537</v>
      </c>
      <c r="D379" s="24" t="s">
        <v>42</v>
      </c>
      <c r="E379" s="25">
        <v>308985.57</v>
      </c>
      <c r="F379" s="25">
        <v>308985.57</v>
      </c>
      <c r="G379" s="57">
        <v>0</v>
      </c>
      <c r="H379" s="58">
        <v>1</v>
      </c>
      <c r="I379" s="58">
        <v>1</v>
      </c>
      <c r="J379" s="58">
        <v>0</v>
      </c>
      <c r="K379" s="59">
        <f t="shared" si="29"/>
        <v>0</v>
      </c>
      <c r="L379" s="59">
        <f t="shared" si="30"/>
        <v>0</v>
      </c>
      <c r="M379" s="59">
        <f t="shared" si="31"/>
        <v>0</v>
      </c>
      <c r="N379" s="59">
        <f t="shared" si="32"/>
        <v>0</v>
      </c>
    </row>
    <row r="380" spans="1:14" s="28" customFormat="1" ht="22.5" x14ac:dyDescent="0.2">
      <c r="A380" s="29" t="s">
        <v>538</v>
      </c>
      <c r="B380" s="23" t="s">
        <v>92</v>
      </c>
      <c r="C380" s="29" t="s">
        <v>539</v>
      </c>
      <c r="D380" s="24" t="s">
        <v>42</v>
      </c>
      <c r="E380" s="25">
        <v>282542.77</v>
      </c>
      <c r="F380" s="25">
        <v>282542.77</v>
      </c>
      <c r="G380" s="57">
        <v>0</v>
      </c>
      <c r="H380" s="58">
        <v>1</v>
      </c>
      <c r="I380" s="58">
        <v>1</v>
      </c>
      <c r="J380" s="58">
        <v>0</v>
      </c>
      <c r="K380" s="59">
        <f t="shared" si="29"/>
        <v>0</v>
      </c>
      <c r="L380" s="59">
        <f t="shared" si="30"/>
        <v>0</v>
      </c>
      <c r="M380" s="59">
        <f t="shared" si="31"/>
        <v>0</v>
      </c>
      <c r="N380" s="59">
        <f t="shared" si="32"/>
        <v>0</v>
      </c>
    </row>
    <row r="381" spans="1:14" s="28" customFormat="1" ht="22.5" x14ac:dyDescent="0.2">
      <c r="A381" s="29" t="s">
        <v>540</v>
      </c>
      <c r="B381" s="23" t="s">
        <v>92</v>
      </c>
      <c r="C381" s="29" t="s">
        <v>541</v>
      </c>
      <c r="D381" s="24" t="s">
        <v>42</v>
      </c>
      <c r="E381" s="25">
        <v>491617.24</v>
      </c>
      <c r="F381" s="25">
        <v>491617.24</v>
      </c>
      <c r="G381" s="57">
        <v>0</v>
      </c>
      <c r="H381" s="58">
        <v>1</v>
      </c>
      <c r="I381" s="58">
        <v>1</v>
      </c>
      <c r="J381" s="58">
        <v>0</v>
      </c>
      <c r="K381" s="59">
        <f t="shared" si="29"/>
        <v>0</v>
      </c>
      <c r="L381" s="59">
        <f t="shared" si="30"/>
        <v>0</v>
      </c>
      <c r="M381" s="59">
        <f t="shared" si="31"/>
        <v>0</v>
      </c>
      <c r="N381" s="59">
        <f t="shared" si="32"/>
        <v>0</v>
      </c>
    </row>
    <row r="382" spans="1:14" s="28" customFormat="1" ht="22.5" x14ac:dyDescent="0.2">
      <c r="A382" s="29" t="s">
        <v>542</v>
      </c>
      <c r="B382" s="23" t="s">
        <v>92</v>
      </c>
      <c r="C382" s="29" t="s">
        <v>543</v>
      </c>
      <c r="D382" s="24" t="s">
        <v>42</v>
      </c>
      <c r="E382" s="25">
        <v>1248901.6299999999</v>
      </c>
      <c r="F382" s="25">
        <v>1248901.6299999999</v>
      </c>
      <c r="G382" s="57">
        <v>0</v>
      </c>
      <c r="H382" s="58">
        <v>1</v>
      </c>
      <c r="I382" s="58">
        <v>1</v>
      </c>
      <c r="J382" s="58">
        <v>0</v>
      </c>
      <c r="K382" s="59">
        <f t="shared" si="29"/>
        <v>0</v>
      </c>
      <c r="L382" s="59">
        <f t="shared" si="30"/>
        <v>0</v>
      </c>
      <c r="M382" s="59">
        <f t="shared" si="31"/>
        <v>0</v>
      </c>
      <c r="N382" s="59">
        <f t="shared" si="32"/>
        <v>0</v>
      </c>
    </row>
    <row r="383" spans="1:14" s="28" customFormat="1" ht="22.5" x14ac:dyDescent="0.2">
      <c r="A383" s="29" t="s">
        <v>544</v>
      </c>
      <c r="B383" s="23" t="s">
        <v>92</v>
      </c>
      <c r="C383" s="29" t="s">
        <v>545</v>
      </c>
      <c r="D383" s="24" t="s">
        <v>42</v>
      </c>
      <c r="E383" s="25">
        <v>1175200</v>
      </c>
      <c r="F383" s="25">
        <v>1175200</v>
      </c>
      <c r="G383" s="57">
        <v>0</v>
      </c>
      <c r="H383" s="58">
        <v>1</v>
      </c>
      <c r="I383" s="58">
        <v>1</v>
      </c>
      <c r="J383" s="58">
        <v>0</v>
      </c>
      <c r="K383" s="59">
        <f t="shared" si="29"/>
        <v>0</v>
      </c>
      <c r="L383" s="59">
        <f t="shared" si="30"/>
        <v>0</v>
      </c>
      <c r="M383" s="59">
        <f t="shared" si="31"/>
        <v>0</v>
      </c>
      <c r="N383" s="59">
        <f t="shared" si="32"/>
        <v>0</v>
      </c>
    </row>
    <row r="384" spans="1:14" s="28" customFormat="1" ht="22.5" x14ac:dyDescent="0.2">
      <c r="A384" s="29" t="s">
        <v>546</v>
      </c>
      <c r="B384" s="23" t="s">
        <v>92</v>
      </c>
      <c r="C384" s="29" t="s">
        <v>547</v>
      </c>
      <c r="D384" s="24" t="s">
        <v>42</v>
      </c>
      <c r="E384" s="25">
        <v>1020780.23</v>
      </c>
      <c r="F384" s="25">
        <v>1020780.23</v>
      </c>
      <c r="G384" s="57">
        <v>0</v>
      </c>
      <c r="H384" s="58">
        <v>1</v>
      </c>
      <c r="I384" s="58">
        <v>1</v>
      </c>
      <c r="J384" s="58">
        <v>0</v>
      </c>
      <c r="K384" s="59">
        <f t="shared" si="29"/>
        <v>0</v>
      </c>
      <c r="L384" s="59">
        <f t="shared" si="30"/>
        <v>0</v>
      </c>
      <c r="M384" s="59">
        <f t="shared" si="31"/>
        <v>0</v>
      </c>
      <c r="N384" s="59">
        <f t="shared" si="32"/>
        <v>0</v>
      </c>
    </row>
    <row r="385" spans="1:14" s="28" customFormat="1" ht="22.5" x14ac:dyDescent="0.2">
      <c r="A385" s="29" t="s">
        <v>548</v>
      </c>
      <c r="B385" s="23" t="s">
        <v>92</v>
      </c>
      <c r="C385" s="29" t="s">
        <v>549</v>
      </c>
      <c r="D385" s="24" t="s">
        <v>42</v>
      </c>
      <c r="E385" s="25">
        <v>2400000</v>
      </c>
      <c r="F385" s="25">
        <v>2400000</v>
      </c>
      <c r="G385" s="57">
        <v>0</v>
      </c>
      <c r="H385" s="58">
        <v>1</v>
      </c>
      <c r="I385" s="58">
        <v>1</v>
      </c>
      <c r="J385" s="58">
        <v>0</v>
      </c>
      <c r="K385" s="59">
        <f t="shared" si="29"/>
        <v>0</v>
      </c>
      <c r="L385" s="59">
        <f t="shared" si="30"/>
        <v>0</v>
      </c>
      <c r="M385" s="59">
        <f t="shared" si="31"/>
        <v>0</v>
      </c>
      <c r="N385" s="59">
        <f t="shared" si="32"/>
        <v>0</v>
      </c>
    </row>
    <row r="386" spans="1:14" s="28" customFormat="1" ht="22.5" x14ac:dyDescent="0.2">
      <c r="A386" s="29" t="s">
        <v>550</v>
      </c>
      <c r="B386" s="23" t="s">
        <v>92</v>
      </c>
      <c r="C386" s="29" t="s">
        <v>551</v>
      </c>
      <c r="D386" s="24" t="s">
        <v>42</v>
      </c>
      <c r="E386" s="25">
        <v>8000000</v>
      </c>
      <c r="F386" s="25">
        <v>8000000</v>
      </c>
      <c r="G386" s="57">
        <v>0</v>
      </c>
      <c r="H386" s="58">
        <v>1</v>
      </c>
      <c r="I386" s="58">
        <v>1</v>
      </c>
      <c r="J386" s="58">
        <v>0</v>
      </c>
      <c r="K386" s="59">
        <f t="shared" si="29"/>
        <v>0</v>
      </c>
      <c r="L386" s="59">
        <f t="shared" si="30"/>
        <v>0</v>
      </c>
      <c r="M386" s="59">
        <f t="shared" si="31"/>
        <v>0</v>
      </c>
      <c r="N386" s="59">
        <f t="shared" si="32"/>
        <v>0</v>
      </c>
    </row>
    <row r="387" spans="1:14" s="28" customFormat="1" ht="22.5" x14ac:dyDescent="0.2">
      <c r="A387" s="29" t="s">
        <v>552</v>
      </c>
      <c r="B387" s="23" t="s">
        <v>92</v>
      </c>
      <c r="C387" s="29" t="s">
        <v>553</v>
      </c>
      <c r="D387" s="24" t="s">
        <v>42</v>
      </c>
      <c r="E387" s="25">
        <v>4800000</v>
      </c>
      <c r="F387" s="25">
        <v>4800000</v>
      </c>
      <c r="G387" s="57">
        <v>0</v>
      </c>
      <c r="H387" s="58">
        <v>1</v>
      </c>
      <c r="I387" s="58">
        <v>1</v>
      </c>
      <c r="J387" s="58">
        <v>0</v>
      </c>
      <c r="K387" s="59">
        <f t="shared" si="29"/>
        <v>0</v>
      </c>
      <c r="L387" s="59">
        <f t="shared" si="30"/>
        <v>0</v>
      </c>
      <c r="M387" s="59">
        <f t="shared" si="31"/>
        <v>0</v>
      </c>
      <c r="N387" s="59">
        <f t="shared" si="32"/>
        <v>0</v>
      </c>
    </row>
    <row r="389" spans="1:14" x14ac:dyDescent="0.2">
      <c r="A389" s="61" t="s">
        <v>594</v>
      </c>
      <c r="B389" s="61"/>
      <c r="C389" s="61"/>
    </row>
    <row r="391" spans="1:14" x14ac:dyDescent="0.2">
      <c r="A391" s="39"/>
      <c r="B391" s="40"/>
      <c r="C391" s="40"/>
      <c r="D391" s="40"/>
      <c r="E391" s="41"/>
      <c r="F391" s="42"/>
      <c r="G391" s="42"/>
      <c r="H391" s="42"/>
      <c r="I391" s="42"/>
      <c r="J391" s="42"/>
      <c r="K391" s="42"/>
      <c r="L391" s="42"/>
    </row>
    <row r="392" spans="1:14" x14ac:dyDescent="0.2">
      <c r="A392" s="39"/>
      <c r="B392" s="43"/>
      <c r="C392" s="39"/>
      <c r="D392" s="39"/>
      <c r="E392" s="41"/>
      <c r="F392" s="42"/>
      <c r="G392" s="42"/>
      <c r="H392" s="42"/>
      <c r="I392" s="42"/>
      <c r="J392" s="42"/>
      <c r="K392" s="42"/>
      <c r="L392" s="42"/>
    </row>
    <row r="393" spans="1:14" x14ac:dyDescent="0.2">
      <c r="A393" s="39"/>
      <c r="B393" s="44"/>
      <c r="C393" s="45"/>
      <c r="D393" s="46"/>
      <c r="E393" s="41"/>
      <c r="F393" s="42"/>
      <c r="G393" s="42"/>
      <c r="H393" s="42"/>
      <c r="I393" s="42"/>
      <c r="J393" s="42"/>
      <c r="K393" s="42"/>
      <c r="L393" s="42"/>
    </row>
    <row r="394" spans="1:14" x14ac:dyDescent="0.2">
      <c r="A394" s="39"/>
      <c r="B394" s="44"/>
      <c r="C394" s="45"/>
      <c r="D394" s="46"/>
      <c r="E394" s="41"/>
      <c r="F394" s="42"/>
      <c r="G394" s="42"/>
      <c r="H394" s="42"/>
      <c r="I394" s="42"/>
      <c r="J394" s="42"/>
      <c r="K394" s="42"/>
      <c r="L394" s="42"/>
    </row>
    <row r="395" spans="1:14" x14ac:dyDescent="0.2">
      <c r="A395" s="42"/>
      <c r="B395" s="42"/>
      <c r="C395" s="42"/>
      <c r="D395" s="42"/>
      <c r="E395" s="42"/>
      <c r="F395" s="42"/>
      <c r="G395" s="42"/>
      <c r="H395" s="42"/>
      <c r="I395" s="42"/>
      <c r="J395" s="42"/>
      <c r="K395" s="42"/>
      <c r="L395" s="42"/>
    </row>
    <row r="396" spans="1:14" x14ac:dyDescent="0.2">
      <c r="A396" s="42"/>
      <c r="B396" s="42"/>
      <c r="C396" s="42"/>
      <c r="D396" s="42"/>
      <c r="E396" s="42"/>
      <c r="F396" s="42"/>
      <c r="G396" s="42"/>
      <c r="H396" s="42"/>
      <c r="I396" s="42"/>
      <c r="J396" s="42"/>
      <c r="K396" s="42"/>
      <c r="L396" s="42"/>
    </row>
    <row r="397" spans="1:14" x14ac:dyDescent="0.2">
      <c r="A397" s="42"/>
      <c r="B397" s="42"/>
      <c r="C397" s="42"/>
      <c r="D397" s="42"/>
      <c r="E397" s="42"/>
    </row>
    <row r="398" spans="1:14" x14ac:dyDescent="0.2">
      <c r="A398" s="42"/>
      <c r="B398" s="42"/>
      <c r="C398" s="42"/>
      <c r="D398" s="42"/>
      <c r="E398" s="42"/>
    </row>
    <row r="399" spans="1:14" x14ac:dyDescent="0.2">
      <c r="A399" s="42"/>
      <c r="B399" s="42"/>
      <c r="C399" s="42"/>
      <c r="D399" s="42"/>
      <c r="E399" s="42"/>
    </row>
    <row r="400" spans="1:14" x14ac:dyDescent="0.2">
      <c r="A400" s="42"/>
      <c r="B400" s="42"/>
      <c r="C400" s="42"/>
      <c r="D400" s="42"/>
      <c r="E400" s="42"/>
    </row>
    <row r="401" spans="1:5" x14ac:dyDescent="0.2">
      <c r="A401" s="42"/>
      <c r="B401" s="42"/>
      <c r="C401" s="42"/>
      <c r="D401" s="42"/>
      <c r="E401" s="42"/>
    </row>
    <row r="402" spans="1:5" x14ac:dyDescent="0.2">
      <c r="A402" s="42"/>
      <c r="B402" s="42"/>
      <c r="C402" s="42"/>
      <c r="D402" s="42"/>
      <c r="E402" s="42"/>
    </row>
  </sheetData>
  <sheetProtection algorithmName="SHA-512" hashValue="z8qVoeF3u4ePpfsZRCUAp9/5Sk/5/4IJSeYazrze4NSoOxn2xxosqIwQUp8V9sqRTA2C8WxzEuyjLbmoHzJ6TA==" saltValue="iAON6ZCoFxZKhzfAFIogjw==" spinCount="100000" sheet="1" objects="1" scenarios="1" formatCells="0" formatColumns="0" formatRows="0" insertRows="0" deleteRows="0" autoFilter="0"/>
  <autoFilter ref="A3:N22"/>
  <mergeCells count="2">
    <mergeCell ref="A1:N1"/>
    <mergeCell ref="A389:C389"/>
  </mergeCells>
  <dataValidations count="1">
    <dataValidation allowBlank="1" showErrorMessage="1" prompt="Clave asignada al programa/proyecto" sqref="A2:A3"/>
  </dataValidations>
  <pageMargins left="0.39370078740157483" right="0.39370078740157483"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20" zoomScaleNormal="120" zoomScaleSheetLayoutView="100" workbookViewId="0">
      <pane ySplit="1" topLeftCell="A13" activePane="bottomLeft" state="frozen"/>
      <selection pane="bottomLeft" activeCell="A21" sqref="A21"/>
    </sheetView>
  </sheetViews>
  <sheetFormatPr baseColWidth="10" defaultRowHeight="11.25" x14ac:dyDescent="0.2"/>
  <cols>
    <col min="1" max="1" width="135.83203125" style="5" customWidth="1"/>
    <col min="2" max="16384" width="12" style="5"/>
  </cols>
  <sheetData>
    <row r="1" spans="1:1" x14ac:dyDescent="0.2">
      <c r="A1" s="2" t="s">
        <v>17</v>
      </c>
    </row>
    <row r="2" spans="1:1" ht="11.25" customHeight="1" x14ac:dyDescent="0.2">
      <c r="A2" s="7" t="s">
        <v>24</v>
      </c>
    </row>
    <row r="3" spans="1:1" ht="11.25" customHeight="1" x14ac:dyDescent="0.2">
      <c r="A3" s="7" t="s">
        <v>25</v>
      </c>
    </row>
    <row r="4" spans="1:1" ht="11.25" customHeight="1" x14ac:dyDescent="0.2">
      <c r="A4" s="7" t="s">
        <v>26</v>
      </c>
    </row>
    <row r="5" spans="1:1" ht="11.25" customHeight="1" x14ac:dyDescent="0.2">
      <c r="A5" s="6" t="s">
        <v>20</v>
      </c>
    </row>
    <row r="6" spans="1:1" ht="11.25" customHeight="1" x14ac:dyDescent="0.2">
      <c r="A6" s="7" t="s">
        <v>33</v>
      </c>
    </row>
    <row r="7" spans="1:1" x14ac:dyDescent="0.2">
      <c r="A7" s="6" t="s">
        <v>21</v>
      </c>
    </row>
    <row r="8" spans="1:1" ht="22.5" x14ac:dyDescent="0.2">
      <c r="A8" s="6" t="s">
        <v>22</v>
      </c>
    </row>
    <row r="9" spans="1:1" ht="22.5" x14ac:dyDescent="0.2">
      <c r="A9" s="6" t="s">
        <v>23</v>
      </c>
    </row>
    <row r="10" spans="1:1" x14ac:dyDescent="0.2">
      <c r="A10" s="7" t="s">
        <v>27</v>
      </c>
    </row>
    <row r="11" spans="1:1" ht="22.5" x14ac:dyDescent="0.2">
      <c r="A11" s="7" t="s">
        <v>28</v>
      </c>
    </row>
    <row r="12" spans="1:1" ht="22.5" x14ac:dyDescent="0.2">
      <c r="A12" s="7" t="s">
        <v>29</v>
      </c>
    </row>
    <row r="13" spans="1:1" x14ac:dyDescent="0.2">
      <c r="A13" s="7" t="s">
        <v>30</v>
      </c>
    </row>
    <row r="14" spans="1:1" ht="22.5" x14ac:dyDescent="0.2">
      <c r="A14" s="7" t="s">
        <v>31</v>
      </c>
    </row>
    <row r="15" spans="1:1" x14ac:dyDescent="0.2">
      <c r="A15" s="8" t="s">
        <v>32</v>
      </c>
    </row>
    <row r="16" spans="1:1" ht="11.25" customHeight="1" x14ac:dyDescent="0.2">
      <c r="A16" s="6"/>
    </row>
    <row r="17" spans="1:1" x14ac:dyDescent="0.2">
      <c r="A17" s="3" t="s">
        <v>18</v>
      </c>
    </row>
    <row r="18" spans="1:1" x14ac:dyDescent="0.2">
      <c r="A18" s="6" t="s">
        <v>19</v>
      </c>
    </row>
    <row r="20" spans="1:1" x14ac:dyDescent="0.2">
      <c r="A20" s="10" t="s">
        <v>34</v>
      </c>
    </row>
    <row r="21" spans="1:1" ht="33.75" x14ac:dyDescent="0.2">
      <c r="A21" s="9" t="s">
        <v>35</v>
      </c>
    </row>
    <row r="23" spans="1:1" ht="38.25" customHeight="1" x14ac:dyDescent="0.2">
      <c r="A23" s="9" t="s">
        <v>36</v>
      </c>
    </row>
    <row r="25" spans="1:1" ht="24" x14ac:dyDescent="0.2">
      <c r="A25" s="22" t="s">
        <v>39</v>
      </c>
    </row>
    <row r="26" spans="1:1" x14ac:dyDescent="0.2">
      <c r="A26" s="5" t="s">
        <v>37</v>
      </c>
    </row>
    <row r="27" spans="1:1" ht="14.25" x14ac:dyDescent="0.2">
      <c r="A27" s="5" t="s">
        <v>38</v>
      </c>
    </row>
  </sheetData>
  <sheetProtection algorithmName="SHA-512" hashValue="cjzqfOE7//0r3ux7qB8e/YKp09XfxWbjpqSyyfaIdbEcIDj1ZFp48KPHDBxeVmt51Jt7Zjym+1ER/NgEzOQ8JA==" saltValue="rD5ePe4h5UfPvXEOrS7GUw=="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3.xml><?xml version="1.0" encoding="utf-8"?>
<ds:datastoreItem xmlns:ds="http://schemas.openxmlformats.org/officeDocument/2006/customXml" ds:itemID="{F2BBEB07-AD9F-49D1-8E66-13A4323425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PPI</vt:lpstr>
      <vt:lpstr>Instructivo_PPI</vt:lpstr>
      <vt:lpstr>PPI!Títulos_a_imprimir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2018-04-27T01:24:50Z</cp:lastPrinted>
  <dcterms:created xsi:type="dcterms:W3CDTF">2014-10-22T05:35:08Z</dcterms:created>
  <dcterms:modified xsi:type="dcterms:W3CDTF">2018-04-30T14:45:10Z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