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9-2021\Digital\"/>
    </mc:Choice>
  </mc:AlternateContent>
  <bookViews>
    <workbookView xWindow="0" yWindow="0" windowWidth="15360" windowHeight="8340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52511"/>
</workbook>
</file>

<file path=xl/calcChain.xml><?xml version="1.0" encoding="utf-8"?>
<calcChain xmlns="http://schemas.openxmlformats.org/spreadsheetml/2006/main">
  <c r="D9" i="5" l="1"/>
  <c r="D53" i="4"/>
  <c r="E53" i="4" s="1"/>
  <c r="H53" i="4" s="1"/>
  <c r="D6" i="8"/>
  <c r="D14" i="6"/>
  <c r="E67" i="4"/>
  <c r="H67" i="4" s="1"/>
  <c r="E66" i="4"/>
  <c r="H66" i="4" s="1"/>
  <c r="E65" i="4"/>
  <c r="H65" i="4" s="1"/>
  <c r="E64" i="4"/>
  <c r="H64" i="4" s="1"/>
  <c r="E63" i="4"/>
  <c r="H63" i="4" s="1"/>
  <c r="E62" i="4"/>
  <c r="H62" i="4" s="1"/>
  <c r="E61" i="4"/>
  <c r="H61" i="4" s="1"/>
  <c r="E60" i="4"/>
  <c r="H60" i="4" s="1"/>
  <c r="E59" i="4"/>
  <c r="H59" i="4" s="1"/>
  <c r="E58" i="4"/>
  <c r="H58" i="4" s="1"/>
  <c r="E57" i="4"/>
  <c r="H57" i="4" s="1"/>
  <c r="E56" i="4"/>
  <c r="H56" i="4" s="1"/>
  <c r="E55" i="4"/>
  <c r="H55" i="4" s="1"/>
  <c r="E54" i="4"/>
  <c r="H54" i="4" s="1"/>
  <c r="E52" i="4"/>
  <c r="H52" i="4" s="1"/>
  <c r="E51" i="4"/>
  <c r="H51" i="4" s="1"/>
  <c r="E50" i="4"/>
  <c r="H50" i="4" s="1"/>
  <c r="E49" i="4"/>
  <c r="H49" i="4" s="1"/>
  <c r="E48" i="4"/>
  <c r="H48" i="4" s="1"/>
  <c r="E47" i="4"/>
  <c r="H47" i="4" s="1"/>
  <c r="E46" i="4"/>
  <c r="H46" i="4" s="1"/>
  <c r="E45" i="4"/>
  <c r="H45" i="4" s="1"/>
  <c r="E44" i="4"/>
  <c r="H44" i="4" s="1"/>
  <c r="E43" i="4"/>
  <c r="H43" i="4" s="1"/>
  <c r="E42" i="4"/>
  <c r="H42" i="4" s="1"/>
  <c r="E41" i="4"/>
  <c r="H41" i="4" s="1"/>
  <c r="E40" i="4"/>
  <c r="H40" i="4" s="1"/>
  <c r="E39" i="4"/>
  <c r="H39" i="4" s="1"/>
  <c r="E38" i="4"/>
  <c r="H38" i="4" s="1"/>
  <c r="E37" i="4"/>
  <c r="H37" i="4" s="1"/>
  <c r="E36" i="4"/>
  <c r="H36" i="4" s="1"/>
  <c r="E35" i="4"/>
  <c r="H35" i="4" s="1"/>
  <c r="E34" i="4"/>
  <c r="H34" i="4" s="1"/>
  <c r="E33" i="4"/>
  <c r="H33" i="4" s="1"/>
  <c r="E32" i="4"/>
  <c r="H32" i="4" s="1"/>
  <c r="E31" i="4"/>
  <c r="H31" i="4" s="1"/>
  <c r="E30" i="4"/>
  <c r="H30" i="4" s="1"/>
  <c r="E29" i="4"/>
  <c r="H29" i="4" s="1"/>
  <c r="E28" i="4"/>
  <c r="H28" i="4" s="1"/>
  <c r="E27" i="4"/>
  <c r="H27" i="4" s="1"/>
  <c r="E26" i="4"/>
  <c r="H26" i="4" s="1"/>
  <c r="E25" i="4"/>
  <c r="H25" i="4" s="1"/>
  <c r="E24" i="4"/>
  <c r="H24" i="4" s="1"/>
  <c r="E23" i="4"/>
  <c r="H23" i="4" s="1"/>
  <c r="E22" i="4"/>
  <c r="H22" i="4" s="1"/>
  <c r="E21" i="4"/>
  <c r="H21" i="4" s="1"/>
  <c r="E20" i="4"/>
  <c r="H20" i="4" s="1"/>
  <c r="E19" i="4"/>
  <c r="H19" i="4" s="1"/>
  <c r="E18" i="4"/>
  <c r="H18" i="4" s="1"/>
  <c r="E17" i="4"/>
  <c r="H17" i="4" s="1"/>
  <c r="E16" i="4"/>
  <c r="H16" i="4" s="1"/>
  <c r="E15" i="4"/>
  <c r="H15" i="4" s="1"/>
  <c r="E14" i="4"/>
  <c r="H14" i="4" s="1"/>
  <c r="H106" i="4" l="1"/>
  <c r="G106" i="4"/>
  <c r="F106" i="4"/>
  <c r="E106" i="4"/>
  <c r="D106" i="4"/>
  <c r="H104" i="4"/>
  <c r="H102" i="4"/>
  <c r="H100" i="4"/>
  <c r="H98" i="4"/>
  <c r="H96" i="4"/>
  <c r="H94" i="4"/>
  <c r="H92" i="4"/>
  <c r="E104" i="4"/>
  <c r="E102" i="4"/>
  <c r="E100" i="4"/>
  <c r="E98" i="4"/>
  <c r="E96" i="4"/>
  <c r="E94" i="4"/>
  <c r="E92" i="4"/>
  <c r="C106" i="4"/>
  <c r="H84" i="4"/>
  <c r="G84" i="4"/>
  <c r="F84" i="4"/>
  <c r="H82" i="4"/>
  <c r="H81" i="4"/>
  <c r="H80" i="4"/>
  <c r="H79" i="4"/>
  <c r="E84" i="4"/>
  <c r="E82" i="4"/>
  <c r="E81" i="4"/>
  <c r="E80" i="4"/>
  <c r="E79" i="4"/>
  <c r="D84" i="4"/>
  <c r="C84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70" i="4"/>
  <c r="F70" i="4"/>
  <c r="D70" i="4"/>
  <c r="C70" i="4"/>
  <c r="H70" i="4" l="1"/>
  <c r="E70" i="4"/>
  <c r="H40" i="5" l="1"/>
  <c r="H39" i="5"/>
  <c r="H38" i="5"/>
  <c r="H37" i="5"/>
  <c r="H36" i="5" s="1"/>
  <c r="H34" i="5"/>
  <c r="H33" i="5"/>
  <c r="H31" i="5"/>
  <c r="H30" i="5"/>
  <c r="H29" i="5"/>
  <c r="H28" i="5"/>
  <c r="H17" i="5"/>
  <c r="H12" i="5"/>
  <c r="H10" i="5"/>
  <c r="E40" i="5"/>
  <c r="E39" i="5"/>
  <c r="E38" i="5"/>
  <c r="E36" i="5" s="1"/>
  <c r="E37" i="5"/>
  <c r="E34" i="5"/>
  <c r="E33" i="5"/>
  <c r="E32" i="5"/>
  <c r="H32" i="5" s="1"/>
  <c r="E31" i="5"/>
  <c r="E30" i="5"/>
  <c r="E29" i="5"/>
  <c r="E28" i="5"/>
  <c r="E27" i="5"/>
  <c r="H27" i="5" s="1"/>
  <c r="E26" i="5"/>
  <c r="H26" i="5" s="1"/>
  <c r="E23" i="5"/>
  <c r="H23" i="5" s="1"/>
  <c r="E22" i="5"/>
  <c r="H22" i="5" s="1"/>
  <c r="E21" i="5"/>
  <c r="H21" i="5" s="1"/>
  <c r="E20" i="5"/>
  <c r="H20" i="5" s="1"/>
  <c r="E19" i="5"/>
  <c r="H19" i="5" s="1"/>
  <c r="E18" i="5"/>
  <c r="H18" i="5" s="1"/>
  <c r="E17" i="5"/>
  <c r="E14" i="5"/>
  <c r="H14" i="5" s="1"/>
  <c r="E13" i="5"/>
  <c r="H13" i="5" s="1"/>
  <c r="E12" i="5"/>
  <c r="E11" i="5"/>
  <c r="H11" i="5" s="1"/>
  <c r="E10" i="5"/>
  <c r="E9" i="5"/>
  <c r="H9" i="5" s="1"/>
  <c r="E8" i="5"/>
  <c r="H8" i="5" s="1"/>
  <c r="E7" i="5"/>
  <c r="H7" i="5" s="1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25" i="5"/>
  <c r="C16" i="5"/>
  <c r="C6" i="5"/>
  <c r="G16" i="8"/>
  <c r="F16" i="8"/>
  <c r="E14" i="8"/>
  <c r="H14" i="8" s="1"/>
  <c r="E12" i="8"/>
  <c r="H12" i="8" s="1"/>
  <c r="E10" i="8"/>
  <c r="H10" i="8" s="1"/>
  <c r="E8" i="8"/>
  <c r="H8" i="8" s="1"/>
  <c r="E6" i="8"/>
  <c r="D16" i="8"/>
  <c r="C16" i="8"/>
  <c r="E6" i="6"/>
  <c r="H6" i="6" s="1"/>
  <c r="E7" i="6"/>
  <c r="H7" i="6" s="1"/>
  <c r="E8" i="6"/>
  <c r="H8" i="6" s="1"/>
  <c r="E9" i="6"/>
  <c r="H9" i="6" s="1"/>
  <c r="E10" i="6"/>
  <c r="H10" i="6" s="1"/>
  <c r="E11" i="6"/>
  <c r="E12" i="6"/>
  <c r="H12" i="6" s="1"/>
  <c r="H76" i="6"/>
  <c r="H75" i="6"/>
  <c r="H74" i="6"/>
  <c r="H73" i="6"/>
  <c r="H72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0" i="6"/>
  <c r="H48" i="6"/>
  <c r="H46" i="6"/>
  <c r="H41" i="6"/>
  <c r="H40" i="6"/>
  <c r="H39" i="6"/>
  <c r="H34" i="6"/>
  <c r="H11" i="6"/>
  <c r="E76" i="6"/>
  <c r="E75" i="6"/>
  <c r="E74" i="6"/>
  <c r="E73" i="6"/>
  <c r="E72" i="6"/>
  <c r="E71" i="6"/>
  <c r="H71" i="6" s="1"/>
  <c r="E70" i="6"/>
  <c r="H70" i="6" s="1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H54" i="6" s="1"/>
  <c r="E52" i="6"/>
  <c r="H52" i="6" s="1"/>
  <c r="E51" i="6"/>
  <c r="H51" i="6" s="1"/>
  <c r="E50" i="6"/>
  <c r="E49" i="6"/>
  <c r="H49" i="6" s="1"/>
  <c r="E48" i="6"/>
  <c r="E47" i="6"/>
  <c r="H47" i="6" s="1"/>
  <c r="E46" i="6"/>
  <c r="E45" i="6"/>
  <c r="H45" i="6" s="1"/>
  <c r="E44" i="6"/>
  <c r="H44" i="6" s="1"/>
  <c r="E42" i="6"/>
  <c r="H42" i="6" s="1"/>
  <c r="E41" i="6"/>
  <c r="E40" i="6"/>
  <c r="E39" i="6"/>
  <c r="E38" i="6"/>
  <c r="H38" i="6" s="1"/>
  <c r="E37" i="6"/>
  <c r="H37" i="6" s="1"/>
  <c r="E36" i="6"/>
  <c r="H36" i="6" s="1"/>
  <c r="E35" i="6"/>
  <c r="H35" i="6" s="1"/>
  <c r="E34" i="6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C65" i="6"/>
  <c r="C57" i="6"/>
  <c r="C53" i="6"/>
  <c r="C43" i="6"/>
  <c r="C33" i="6"/>
  <c r="C23" i="6"/>
  <c r="C13" i="6"/>
  <c r="C5" i="6"/>
  <c r="H25" i="5" l="1"/>
  <c r="C42" i="5"/>
  <c r="H16" i="5"/>
  <c r="D42" i="5"/>
  <c r="F42" i="5"/>
  <c r="G42" i="5"/>
  <c r="E6" i="5"/>
  <c r="H6" i="5"/>
  <c r="E16" i="8"/>
  <c r="H6" i="8"/>
  <c r="H16" i="8" s="1"/>
  <c r="E69" i="6"/>
  <c r="H69" i="6" s="1"/>
  <c r="E53" i="6"/>
  <c r="H53" i="6" s="1"/>
  <c r="E43" i="6"/>
  <c r="H43" i="6" s="1"/>
  <c r="E33" i="6"/>
  <c r="H33" i="6" s="1"/>
  <c r="E23" i="6"/>
  <c r="H23" i="6" s="1"/>
  <c r="G77" i="6"/>
  <c r="F77" i="6"/>
  <c r="D77" i="6"/>
  <c r="E13" i="6"/>
  <c r="H13" i="6" s="1"/>
  <c r="C77" i="6"/>
  <c r="E5" i="6"/>
  <c r="E25" i="5"/>
  <c r="E16" i="5"/>
  <c r="H42" i="5" l="1"/>
  <c r="E42" i="5"/>
  <c r="E77" i="6"/>
  <c r="H5" i="6"/>
  <c r="H77" i="6" s="1"/>
</calcChain>
</file>

<file path=xl/sharedStrings.xml><?xml version="1.0" encoding="utf-8"?>
<sst xmlns="http://schemas.openxmlformats.org/spreadsheetml/2006/main" count="257" uniqueCount="196">
  <si>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</si>
  <si>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</si>
  <si>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</si>
  <si>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</si>
  <si>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</si>
  <si>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</si>
  <si>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</si>
  <si>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</si>
  <si>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</si>
  <si>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</si>
  <si>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</si>
  <si>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</si>
  <si>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</si>
  <si>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</si>
  <si>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</si>
  <si>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</si>
  <si>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</si>
  <si>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</si>
  <si>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</si>
  <si>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</si>
  <si>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</si>
  <si>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</si>
  <si>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</si>
  <si>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</si>
  <si>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</si>
  <si>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</si>
  <si>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</si>
  <si>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</si>
  <si>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</si>
  <si>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</si>
  <si>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</si>
  <si>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</si>
  <si>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</si>
  <si>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</si>
  <si>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</si>
  <si>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</si>
  <si>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</si>
  <si>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</si>
  <si>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</si>
  <si>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</si>
  <si>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</si>
  <si>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</si>
  <si>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</si>
  <si>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</si>
  <si>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</si>
  <si>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</si>
  <si>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</si>
  <si>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</si>
  <si>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</si>
  <si>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</si>
  <si>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</si>
  <si>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</si>
  <si>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</si>
  <si>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</si>
  <si>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</si>
  <si>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</si>
  <si>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</si>
  <si>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</si>
  <si>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</si>
  <si>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</si>
  <si>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</si>
  <si>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</si>
  <si>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</si>
  <si>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</si>
  <si>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</si>
  <si>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</si>
  <si>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</si>
  <si>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</si>
  <si>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</si>
  <si>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</si>
  <si>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</si>
  <si>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</si>
  <si>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</si>
  <si>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</si>
  <si>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</si>
  <si>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</si>
  <si>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</si>
  <si>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</si>
  <si>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</si>
  <si>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</si>
  <si>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</si>
  <si>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</si>
  <si>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</si>
  <si>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</si>
  <si>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</si>
  <si>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</si>
  <si>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</si>
  <si>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</si>
  <si>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</si>
  <si>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</si>
  <si>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</si>
  <si>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</si>
  <si>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</si>
  <si>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</si>
  <si>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</si>
  <si>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</si>
  <si>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</si>
  <si>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</si>
  <si>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</si>
  <si>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</si>
  <si>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</si>
  <si>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</si>
  <si>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</si>
  <si>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</si>
  <si>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</si>
  <si>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</si>
  <si>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</si>
  <si>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</si>
  <si>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</si>
  <si>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</si>
  <si>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</si>
  <si>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</si>
  <si>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</si>
  <si>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</si>
  <si>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</si>
  <si>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</si>
  <si>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</si>
  <si>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</si>
  <si>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</si>
  <si>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</si>
  <si>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</si>
  <si>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</si>
  <si>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</si>
  <si>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</si>
  <si>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</si>
  <si>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</si>
  <si>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</si>
  <si>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</si>
  <si>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PRESIDENTE</t>
  </si>
  <si>
    <t>SINDICO</t>
  </si>
  <si>
    <t>REGIDORES</t>
  </si>
  <si>
    <t>DESPACHO DEL PRESIDENTE</t>
  </si>
  <si>
    <t>DESPACHO DEL SECRETARIO PARTICULAR</t>
  </si>
  <si>
    <t>DEPARTAMENTO DE COMUNICACION SOCIAL</t>
  </si>
  <si>
    <t>DESPACHO DEL SECRETARIO DEL AYUNTAMIENTO</t>
  </si>
  <si>
    <t>DEPTO DIRECCION REGLAMNTOS FISCALIZACION</t>
  </si>
  <si>
    <t>DEPARTAMENTO JURIDICO</t>
  </si>
  <si>
    <t>DEPTO DE RECLUTAMIENTO Y EXTRANJERIA</t>
  </si>
  <si>
    <t>DEPTO UNIDAD DE ACCESO A LA INFORMACION</t>
  </si>
  <si>
    <t>DEPARTAMENTO DE JUZGADO ADMINISTRATIVO</t>
  </si>
  <si>
    <t>DEPARTAMENTO DEL ARCHIVO HISTORICO</t>
  </si>
  <si>
    <t>DESPACHO DEL TESORERO</t>
  </si>
  <si>
    <t>DEPARTAMENTO DE CONTABILIDAD</t>
  </si>
  <si>
    <t>DEPARTAMENTO DE CATASTRO Y PREDIAL</t>
  </si>
  <si>
    <t>DEPARTAMENTO DE CONTROL PATRIMONIAL</t>
  </si>
  <si>
    <t>DEP DE INFORMÁTICA Y MANTENIMIENTO</t>
  </si>
  <si>
    <t>DESPACHO DEL CONTRALOR</t>
  </si>
  <si>
    <t>DEPTO AUDITORIA GUBERN Y REV CTA PUBLICA</t>
  </si>
  <si>
    <t>DEPTO ASUNTOS JURIDICOS Y ADMINSTRATIVOS</t>
  </si>
  <si>
    <t>DEPTO DE EVALUACION Y CONTROL DE OBRA</t>
  </si>
  <si>
    <t>QUEJAS, DENUNCIAS Y SUGERENCIAS</t>
  </si>
  <si>
    <t>DESPACHO DEL DIRECTOR DE OBRAS PUBLICAS</t>
  </si>
  <si>
    <t>DEPTO DE PRESUPUESTOS Y PROYECTOS</t>
  </si>
  <si>
    <t>DEPARTAMENTO DE CONTROL DE OBRA</t>
  </si>
  <si>
    <t>DEP DE MATERIALES Y EQUIPO PESADO</t>
  </si>
  <si>
    <t>AREA DE CONSTRUCCION</t>
  </si>
  <si>
    <t>DESPACHO DIRECTOR DE SERVICIOS PUBLICOS</t>
  </si>
  <si>
    <t>DEPARTAMENTO DE ALUMBRADO PUBLICO</t>
  </si>
  <si>
    <t>DEPARTAMENTO DE LIMPIA</t>
  </si>
  <si>
    <t>DEPARTAMENTO DE PARQUES Y JARDINES</t>
  </si>
  <si>
    <t>DEPARTAMENTO DE RASTRO MUNICIPAL</t>
  </si>
  <si>
    <t>DEPARTAMENTO DE MERCADO MUNICIPAL</t>
  </si>
  <si>
    <t>DEPARTAMENTO DE PANTEONES</t>
  </si>
  <si>
    <t>DESP DIRECTOR DESARROLLO SOCIAL Y RURAL</t>
  </si>
  <si>
    <t>ENLACE MPAL PROSPERA</t>
  </si>
  <si>
    <t>DEPARTAMENTO DE SALUD</t>
  </si>
  <si>
    <t>DEPARTAMENTO DE COPLADEM</t>
  </si>
  <si>
    <t>DESP DIR PARA DESAR INTEGRAL DE LA MUJER</t>
  </si>
  <si>
    <t>DESPACHO DIRECTOR DESARROLLO ECONOMICO</t>
  </si>
  <si>
    <t>DEPARTAMENTO DE SERVICIOS EMPRESARIALES</t>
  </si>
  <si>
    <t>DESP DIRTOR DESARROLLO URBANO Y ECOLOGIA</t>
  </si>
  <si>
    <t>DESP DIR EDUCACION FOMNTO CIVICO DEPTIVO</t>
  </si>
  <si>
    <t>DEPARTAMENTO DE BIBLIOTECAS</t>
  </si>
  <si>
    <t>DEPARTAMENTO DE AUDITORIO</t>
  </si>
  <si>
    <t>DESPACHO DEL OFICIAL MAYOR</t>
  </si>
  <si>
    <t>DEPARTAMENTO DE ADQUISICIONES</t>
  </si>
  <si>
    <t>DEPARTAMENTO DE RECURSOS HUMANOS</t>
  </si>
  <si>
    <t>DIRECCIÓN COMISIÓN MUNICIPAL DEL DEPORTE</t>
  </si>
  <si>
    <t>DEPARTAMENTO DE UNIDAD DEPORTIVA</t>
  </si>
  <si>
    <t>DEPARTAMENTO DE GIMNASIO</t>
  </si>
  <si>
    <t>DIRECCIÓN DE TURISMO</t>
  </si>
  <si>
    <t>DIRECCIÓN DE ECOLOGÍA</t>
  </si>
  <si>
    <t>INSTITUTO MUNICIPAL DE LA JUVENTUD</t>
  </si>
  <si>
    <t>INSTITUTO DE PLANEACIÓN</t>
  </si>
  <si>
    <t>COMISARÍA DE  SEGURIDAD PUBLICA</t>
  </si>
  <si>
    <t>COORDINACIÓN DE PROTECCIÓN CIVIL</t>
  </si>
  <si>
    <t>COORDINACIÓN DE TRANSITO </t>
  </si>
  <si>
    <t>CARCEL MUNICIPAL</t>
  </si>
  <si>
    <t>COORDINACIÓN DE MOVILIDAD Y TRASPORTE </t>
  </si>
  <si>
    <t>Municipio de Valle de Santiago, Gto. 
Estado Analítico del Ejercicio del Presupuesto de Egresos 
Clasificación por Objeto del Gasto (Capítulo y Concepto)
Del 1 de Enero al  31 De Marzo del 2019</t>
  </si>
  <si>
    <t xml:space="preserve">Municipio de Valle de Santiago, Gto. 
Estado Analítico del Ejercicio del Presupuesto de Egresos 
Clasificación Administrativa
Del 1 de Enero al 31 de Marzo del 2019 </t>
  </si>
  <si>
    <t>Gobierno (Federal/Estatal/Municipal) de MUNICIPIO DE VALLE DE SANTIAGO GTO
Estado Analítico del Ejercicio del Presupuesto de Egresos
Clasificación Administrativa
Del 1 de Enero al 31 de Marzo del 2019</t>
  </si>
  <si>
    <t>Sector Paraestatal del Gobierno (Federal/Estatal/Municipal) de MUNICIPIO DE VALLE DE SANTIAGO GTO
Estado Analítico del Ejercicio del Presupuesto de Egresos
Clasificación Administrativa
Del 1 de Enero al 31 de Marzo del 2019</t>
  </si>
  <si>
    <t>Municipio de Valle de Santiago, Gto. 
Estado Analítico del Ejercicio del Presupuesto de Egresos 
Clasificación Económica (por Tipo de Gasto)
Del 1 de Enero al 31 de Marzo del 2019</t>
  </si>
  <si>
    <t>Municipio de Valle de Santiago, Gto. 
Estado Analítico del Ejercicio del Presupuesto de Egresos 
Clasificación Funcional (Finalidad y Función)
Del 1 de Enero al 31 de Marzo del 2019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</si>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</sst>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4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7" fillId="0" borderId="1" xfId="0" applyFont="1" applyBorder="1" applyAlignment="1">
      <alignment horizontal="center" vertical="center" wrapText="1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0" fillId="0" borderId="0" xfId="0" applyNumberFormat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showGridLines="0" tabSelected="1" workbookViewId="0">
      <selection sqref="A1:H1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3" t="s">
        <v>189</v>
      </c>
      <c r="B1" s="54"/>
      <c r="C1" s="54"/>
      <c r="D1" s="54"/>
      <c r="E1" s="54"/>
      <c r="F1" s="54"/>
      <c r="G1" s="54"/>
      <c r="H1" s="55"/>
    </row>
    <row r="2" spans="1:8" x14ac:dyDescent="0.2">
      <c r="A2" s="58" t="s">
        <v>54</v>
      </c>
      <c r="B2" s="59"/>
      <c r="C2" s="53" t="s">
        <v>60</v>
      </c>
      <c r="D2" s="54"/>
      <c r="E2" s="54"/>
      <c r="F2" s="54"/>
      <c r="G2" s="55"/>
      <c r="H2" s="56" t="s">
        <v>59</v>
      </c>
    </row>
    <row r="3" spans="1:8" ht="24.95" customHeight="1" x14ac:dyDescent="0.2">
      <c r="A3" s="60"/>
      <c r="B3" s="61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7"/>
    </row>
    <row r="4" spans="1:8" x14ac:dyDescent="0.2">
      <c r="A4" s="62"/>
      <c r="B4" s="63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8" t="s">
        <v>61</v>
      </c>
      <c r="B5" s="7"/>
      <c r="C5" s="14">
        <f>SUM(C6:C12)</f>
        <v>153894195.25</v>
      </c>
      <c r="D5" s="14">
        <f>SUM(D6:D12)</f>
        <v>3982432.6</v>
      </c>
      <c r="E5" s="14">
        <f>C5+D5</f>
        <v>157876627.84999999</v>
      </c>
      <c r="F5" s="14">
        <f>SUM(F6:F12)</f>
        <v>29550189.760000002</v>
      </c>
      <c r="G5" s="14">
        <f>SUM(G6:G12)</f>
        <v>29001378.769999996</v>
      </c>
      <c r="H5" s="14">
        <f>E5-F5</f>
        <v>128326438.08999999</v>
      </c>
    </row>
    <row r="6" spans="1:8" x14ac:dyDescent="0.2">
      <c r="A6" s="49">
        <v>1100</v>
      </c>
      <c r="B6" s="11" t="s">
        <v>70</v>
      </c>
      <c r="C6" s="15">
        <v>98978295.120000005</v>
      </c>
      <c r="D6" s="15">
        <v>859165.69</v>
      </c>
      <c r="E6" s="15">
        <f t="shared" ref="E6:E69" si="0">C6+D6</f>
        <v>99837460.810000002</v>
      </c>
      <c r="F6" s="15">
        <v>22139109.390000001</v>
      </c>
      <c r="G6" s="15">
        <v>22132386.129999999</v>
      </c>
      <c r="H6" s="15">
        <f t="shared" ref="H6:H69" si="1">E6-F6</f>
        <v>77698351.420000002</v>
      </c>
    </row>
    <row r="7" spans="1:8" x14ac:dyDescent="0.2">
      <c r="A7" s="49">
        <v>1200</v>
      </c>
      <c r="B7" s="11" t="s">
        <v>71</v>
      </c>
      <c r="C7" s="15">
        <v>1840200</v>
      </c>
      <c r="D7" s="15">
        <v>766985.31</v>
      </c>
      <c r="E7" s="15">
        <f t="shared" si="0"/>
        <v>2607185.31</v>
      </c>
      <c r="F7" s="15">
        <v>426546.8</v>
      </c>
      <c r="G7" s="15">
        <v>426546.8</v>
      </c>
      <c r="H7" s="15">
        <f t="shared" si="1"/>
        <v>2180638.5100000002</v>
      </c>
    </row>
    <row r="8" spans="1:8" x14ac:dyDescent="0.2">
      <c r="A8" s="49">
        <v>1300</v>
      </c>
      <c r="B8" s="11" t="s">
        <v>72</v>
      </c>
      <c r="C8" s="15">
        <v>20819857</v>
      </c>
      <c r="D8" s="15">
        <v>91243</v>
      </c>
      <c r="E8" s="15">
        <f t="shared" si="0"/>
        <v>20911100</v>
      </c>
      <c r="F8" s="15">
        <v>760824.21</v>
      </c>
      <c r="G8" s="15">
        <v>743517.99</v>
      </c>
      <c r="H8" s="15">
        <f t="shared" si="1"/>
        <v>20150275.789999999</v>
      </c>
    </row>
    <row r="9" spans="1:8" x14ac:dyDescent="0.2">
      <c r="A9" s="49">
        <v>1400</v>
      </c>
      <c r="B9" s="11" t="s">
        <v>35</v>
      </c>
      <c r="C9" s="15">
        <v>10000000</v>
      </c>
      <c r="D9" s="15">
        <v>300000</v>
      </c>
      <c r="E9" s="15">
        <f t="shared" si="0"/>
        <v>10300000</v>
      </c>
      <c r="F9" s="15">
        <v>1554881.75</v>
      </c>
      <c r="G9" s="15">
        <v>1065013.54</v>
      </c>
      <c r="H9" s="15">
        <f t="shared" si="1"/>
        <v>8745118.25</v>
      </c>
    </row>
    <row r="10" spans="1:8" x14ac:dyDescent="0.2">
      <c r="A10" s="49">
        <v>1500</v>
      </c>
      <c r="B10" s="11" t="s">
        <v>73</v>
      </c>
      <c r="C10" s="15">
        <v>22135843.129999999</v>
      </c>
      <c r="D10" s="15">
        <v>1965038.6</v>
      </c>
      <c r="E10" s="15">
        <f t="shared" si="0"/>
        <v>24100881.73</v>
      </c>
      <c r="F10" s="15">
        <v>4668827.6100000003</v>
      </c>
      <c r="G10" s="15">
        <v>4633914.3099999996</v>
      </c>
      <c r="H10" s="15">
        <f t="shared" si="1"/>
        <v>19432054.120000001</v>
      </c>
    </row>
    <row r="11" spans="1:8" x14ac:dyDescent="0.2">
      <c r="A11" s="49">
        <v>1600</v>
      </c>
      <c r="B11" s="11" t="s">
        <v>36</v>
      </c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9">
        <v>1700</v>
      </c>
      <c r="B12" s="11" t="s">
        <v>74</v>
      </c>
      <c r="C12" s="15">
        <v>120000</v>
      </c>
      <c r="D12" s="15">
        <v>0</v>
      </c>
      <c r="E12" s="15">
        <f t="shared" si="0"/>
        <v>120000</v>
      </c>
      <c r="F12" s="15">
        <v>0</v>
      </c>
      <c r="G12" s="15">
        <v>0</v>
      </c>
      <c r="H12" s="15">
        <f t="shared" si="1"/>
        <v>120000</v>
      </c>
    </row>
    <row r="13" spans="1:8" x14ac:dyDescent="0.2">
      <c r="A13" s="48" t="s">
        <v>62</v>
      </c>
      <c r="B13" s="7"/>
      <c r="C13" s="15">
        <f>SUM(C14:C22)</f>
        <v>27007949.809999999</v>
      </c>
      <c r="D13" s="15">
        <f>SUM(D14:D22)</f>
        <v>15731718.73</v>
      </c>
      <c r="E13" s="15">
        <f t="shared" si="0"/>
        <v>42739668.539999999</v>
      </c>
      <c r="F13" s="15">
        <f>SUM(F14:F22)</f>
        <v>4453154.5599999996</v>
      </c>
      <c r="G13" s="15">
        <f>SUM(G14:G22)</f>
        <v>3617777.0199999996</v>
      </c>
      <c r="H13" s="15">
        <f t="shared" si="1"/>
        <v>38286513.979999997</v>
      </c>
    </row>
    <row r="14" spans="1:8" x14ac:dyDescent="0.2">
      <c r="A14" s="49">
        <v>2100</v>
      </c>
      <c r="B14" s="11" t="s">
        <v>75</v>
      </c>
      <c r="C14" s="15">
        <v>3107136</v>
      </c>
      <c r="D14" s="15">
        <f>383400-16000</f>
        <v>367400</v>
      </c>
      <c r="E14" s="15">
        <f t="shared" si="0"/>
        <v>3474536</v>
      </c>
      <c r="F14" s="15">
        <v>666107.47</v>
      </c>
      <c r="G14" s="15">
        <v>532140.16</v>
      </c>
      <c r="H14" s="15">
        <f t="shared" si="1"/>
        <v>2808428.5300000003</v>
      </c>
    </row>
    <row r="15" spans="1:8" x14ac:dyDescent="0.2">
      <c r="A15" s="49">
        <v>2200</v>
      </c>
      <c r="B15" s="11" t="s">
        <v>76</v>
      </c>
      <c r="C15" s="15">
        <v>688840</v>
      </c>
      <c r="D15" s="15">
        <v>186915</v>
      </c>
      <c r="E15" s="15">
        <f t="shared" si="0"/>
        <v>875755</v>
      </c>
      <c r="F15" s="15">
        <v>98598.59</v>
      </c>
      <c r="G15" s="15">
        <v>70517.429999999993</v>
      </c>
      <c r="H15" s="15">
        <f t="shared" si="1"/>
        <v>777156.41</v>
      </c>
    </row>
    <row r="16" spans="1:8" x14ac:dyDescent="0.2">
      <c r="A16" s="49">
        <v>2300</v>
      </c>
      <c r="B16" s="11" t="s">
        <v>77</v>
      </c>
      <c r="C16" s="15">
        <v>19740</v>
      </c>
      <c r="D16" s="15">
        <v>0</v>
      </c>
      <c r="E16" s="15">
        <f t="shared" si="0"/>
        <v>19740</v>
      </c>
      <c r="F16" s="15">
        <v>0</v>
      </c>
      <c r="G16" s="15">
        <v>0</v>
      </c>
      <c r="H16" s="15">
        <f t="shared" si="1"/>
        <v>19740</v>
      </c>
    </row>
    <row r="17" spans="1:8" x14ac:dyDescent="0.2">
      <c r="A17" s="49">
        <v>2400</v>
      </c>
      <c r="B17" s="11" t="s">
        <v>78</v>
      </c>
      <c r="C17" s="15">
        <v>5158138</v>
      </c>
      <c r="D17" s="15">
        <v>6030680.7300000004</v>
      </c>
      <c r="E17" s="15">
        <f t="shared" si="0"/>
        <v>11188818.73</v>
      </c>
      <c r="F17" s="15">
        <v>198886.23</v>
      </c>
      <c r="G17" s="15">
        <v>170178.98</v>
      </c>
      <c r="H17" s="15">
        <f t="shared" si="1"/>
        <v>10989932.5</v>
      </c>
    </row>
    <row r="18" spans="1:8" x14ac:dyDescent="0.2">
      <c r="A18" s="49">
        <v>2500</v>
      </c>
      <c r="B18" s="11" t="s">
        <v>79</v>
      </c>
      <c r="C18" s="15">
        <v>1003600</v>
      </c>
      <c r="D18" s="15">
        <v>144732.01999999999</v>
      </c>
      <c r="E18" s="15">
        <f t="shared" si="0"/>
        <v>1148332.02</v>
      </c>
      <c r="F18" s="15">
        <v>56055.01</v>
      </c>
      <c r="G18" s="15">
        <v>39016.720000000001</v>
      </c>
      <c r="H18" s="15">
        <f t="shared" si="1"/>
        <v>1092277.01</v>
      </c>
    </row>
    <row r="19" spans="1:8" x14ac:dyDescent="0.2">
      <c r="A19" s="49">
        <v>2600</v>
      </c>
      <c r="B19" s="11" t="s">
        <v>80</v>
      </c>
      <c r="C19" s="15">
        <v>11790334</v>
      </c>
      <c r="D19" s="15">
        <v>3944435.01</v>
      </c>
      <c r="E19" s="15">
        <f t="shared" si="0"/>
        <v>15734769.01</v>
      </c>
      <c r="F19" s="15">
        <v>2733607.4</v>
      </c>
      <c r="G19" s="15">
        <v>2361710.7599999998</v>
      </c>
      <c r="H19" s="15">
        <f t="shared" si="1"/>
        <v>13001161.609999999</v>
      </c>
    </row>
    <row r="20" spans="1:8" x14ac:dyDescent="0.2">
      <c r="A20" s="49">
        <v>2700</v>
      </c>
      <c r="B20" s="11" t="s">
        <v>81</v>
      </c>
      <c r="C20" s="15">
        <v>1498360</v>
      </c>
      <c r="D20" s="15">
        <v>3033400</v>
      </c>
      <c r="E20" s="15">
        <f t="shared" si="0"/>
        <v>4531760</v>
      </c>
      <c r="F20" s="15">
        <v>58652.86</v>
      </c>
      <c r="G20" s="15">
        <v>12461.84</v>
      </c>
      <c r="H20" s="15">
        <f t="shared" si="1"/>
        <v>4473107.1399999997</v>
      </c>
    </row>
    <row r="21" spans="1:8" x14ac:dyDescent="0.2">
      <c r="A21" s="49">
        <v>2800</v>
      </c>
      <c r="B21" s="11" t="s">
        <v>82</v>
      </c>
      <c r="C21" s="15">
        <v>50700</v>
      </c>
      <c r="D21" s="15">
        <v>1671000</v>
      </c>
      <c r="E21" s="15">
        <f t="shared" si="0"/>
        <v>1721700</v>
      </c>
      <c r="F21" s="15">
        <v>0</v>
      </c>
      <c r="G21" s="15">
        <v>0</v>
      </c>
      <c r="H21" s="15">
        <f t="shared" si="1"/>
        <v>1721700</v>
      </c>
    </row>
    <row r="22" spans="1:8" x14ac:dyDescent="0.2">
      <c r="A22" s="49">
        <v>2900</v>
      </c>
      <c r="B22" s="11" t="s">
        <v>83</v>
      </c>
      <c r="C22" s="15">
        <v>3691101.81</v>
      </c>
      <c r="D22" s="15">
        <v>353155.97</v>
      </c>
      <c r="E22" s="15">
        <f t="shared" si="0"/>
        <v>4044257.7800000003</v>
      </c>
      <c r="F22" s="15">
        <v>641247</v>
      </c>
      <c r="G22" s="15">
        <v>431751.13</v>
      </c>
      <c r="H22" s="15">
        <f t="shared" si="1"/>
        <v>3403010.7800000003</v>
      </c>
    </row>
    <row r="23" spans="1:8" x14ac:dyDescent="0.2">
      <c r="A23" s="48" t="s">
        <v>63</v>
      </c>
      <c r="B23" s="7"/>
      <c r="C23" s="15">
        <f>SUM(C24:C32)</f>
        <v>65429544.800000004</v>
      </c>
      <c r="D23" s="15">
        <f>SUM(D24:D32)</f>
        <v>-1489862.0499999998</v>
      </c>
      <c r="E23" s="15">
        <f t="shared" si="0"/>
        <v>63939682.750000007</v>
      </c>
      <c r="F23" s="15">
        <f>SUM(F24:F32)</f>
        <v>7717472.79</v>
      </c>
      <c r="G23" s="15">
        <f>SUM(G24:G32)</f>
        <v>7487147.5499999998</v>
      </c>
      <c r="H23" s="15">
        <f t="shared" si="1"/>
        <v>56222209.960000008</v>
      </c>
    </row>
    <row r="24" spans="1:8" x14ac:dyDescent="0.2">
      <c r="A24" s="49">
        <v>3100</v>
      </c>
      <c r="B24" s="11" t="s">
        <v>84</v>
      </c>
      <c r="C24" s="15">
        <v>13469493.810000001</v>
      </c>
      <c r="D24" s="15">
        <v>1168593</v>
      </c>
      <c r="E24" s="15">
        <f t="shared" si="0"/>
        <v>14638086.810000001</v>
      </c>
      <c r="F24" s="15">
        <v>2169791.15</v>
      </c>
      <c r="G24" s="15">
        <v>2163967.1800000002</v>
      </c>
      <c r="H24" s="15">
        <f t="shared" si="1"/>
        <v>12468295.66</v>
      </c>
    </row>
    <row r="25" spans="1:8" x14ac:dyDescent="0.2">
      <c r="A25" s="49">
        <v>3200</v>
      </c>
      <c r="B25" s="11" t="s">
        <v>85</v>
      </c>
      <c r="C25" s="15">
        <v>505080</v>
      </c>
      <c r="D25" s="15">
        <v>60000</v>
      </c>
      <c r="E25" s="15">
        <f t="shared" si="0"/>
        <v>565080</v>
      </c>
      <c r="F25" s="15">
        <v>114674.28</v>
      </c>
      <c r="G25" s="15">
        <v>114674.28</v>
      </c>
      <c r="H25" s="15">
        <f t="shared" si="1"/>
        <v>450405.72</v>
      </c>
    </row>
    <row r="26" spans="1:8" x14ac:dyDescent="0.2">
      <c r="A26" s="49">
        <v>3300</v>
      </c>
      <c r="B26" s="11" t="s">
        <v>86</v>
      </c>
      <c r="C26" s="15">
        <v>8173284.54</v>
      </c>
      <c r="D26" s="15">
        <v>2725335.79</v>
      </c>
      <c r="E26" s="15">
        <f t="shared" si="0"/>
        <v>10898620.33</v>
      </c>
      <c r="F26" s="15">
        <v>1219066.68</v>
      </c>
      <c r="G26" s="15">
        <v>1184986.8999999999</v>
      </c>
      <c r="H26" s="15">
        <f t="shared" si="1"/>
        <v>9679553.6500000004</v>
      </c>
    </row>
    <row r="27" spans="1:8" x14ac:dyDescent="0.2">
      <c r="A27" s="49">
        <v>3400</v>
      </c>
      <c r="B27" s="11" t="s">
        <v>87</v>
      </c>
      <c r="C27" s="15">
        <v>1969060</v>
      </c>
      <c r="D27" s="15">
        <v>-183500</v>
      </c>
      <c r="E27" s="15">
        <f t="shared" si="0"/>
        <v>1785560</v>
      </c>
      <c r="F27" s="15">
        <v>572512.24</v>
      </c>
      <c r="G27" s="15">
        <v>572512.24</v>
      </c>
      <c r="H27" s="15">
        <f t="shared" si="1"/>
        <v>1213047.76</v>
      </c>
    </row>
    <row r="28" spans="1:8" x14ac:dyDescent="0.2">
      <c r="A28" s="49">
        <v>3500</v>
      </c>
      <c r="B28" s="11" t="s">
        <v>88</v>
      </c>
      <c r="C28" s="15">
        <v>1994558</v>
      </c>
      <c r="D28" s="15">
        <v>76740</v>
      </c>
      <c r="E28" s="15">
        <f t="shared" si="0"/>
        <v>2071298</v>
      </c>
      <c r="F28" s="15">
        <v>155784</v>
      </c>
      <c r="G28" s="15">
        <v>96066.98</v>
      </c>
      <c r="H28" s="15">
        <f t="shared" si="1"/>
        <v>1915514</v>
      </c>
    </row>
    <row r="29" spans="1:8" x14ac:dyDescent="0.2">
      <c r="A29" s="49">
        <v>3600</v>
      </c>
      <c r="B29" s="11" t="s">
        <v>89</v>
      </c>
      <c r="C29" s="15">
        <v>2425560</v>
      </c>
      <c r="D29" s="15">
        <v>189020</v>
      </c>
      <c r="E29" s="15">
        <f t="shared" si="0"/>
        <v>2614580</v>
      </c>
      <c r="F29" s="15">
        <v>166576</v>
      </c>
      <c r="G29" s="15">
        <v>157876</v>
      </c>
      <c r="H29" s="15">
        <f t="shared" si="1"/>
        <v>2448004</v>
      </c>
    </row>
    <row r="30" spans="1:8" x14ac:dyDescent="0.2">
      <c r="A30" s="49">
        <v>3700</v>
      </c>
      <c r="B30" s="11" t="s">
        <v>90</v>
      </c>
      <c r="C30" s="15">
        <v>432620</v>
      </c>
      <c r="D30" s="15">
        <v>26000</v>
      </c>
      <c r="E30" s="15">
        <f t="shared" si="0"/>
        <v>458620</v>
      </c>
      <c r="F30" s="15">
        <v>39777.78</v>
      </c>
      <c r="G30" s="15">
        <v>28105.67</v>
      </c>
      <c r="H30" s="15">
        <f t="shared" si="1"/>
        <v>418842.22</v>
      </c>
    </row>
    <row r="31" spans="1:8" x14ac:dyDescent="0.2">
      <c r="A31" s="49">
        <v>3800</v>
      </c>
      <c r="B31" s="11" t="s">
        <v>91</v>
      </c>
      <c r="C31" s="15">
        <v>1615040</v>
      </c>
      <c r="D31" s="15">
        <v>-178860</v>
      </c>
      <c r="E31" s="15">
        <f t="shared" si="0"/>
        <v>1436180</v>
      </c>
      <c r="F31" s="15">
        <v>88250.28</v>
      </c>
      <c r="G31" s="15">
        <v>86940.92</v>
      </c>
      <c r="H31" s="15">
        <f t="shared" si="1"/>
        <v>1347929.72</v>
      </c>
    </row>
    <row r="32" spans="1:8" x14ac:dyDescent="0.2">
      <c r="A32" s="49">
        <v>3900</v>
      </c>
      <c r="B32" s="11" t="s">
        <v>19</v>
      </c>
      <c r="C32" s="15">
        <v>34844848.450000003</v>
      </c>
      <c r="D32" s="15">
        <v>-5373190.8399999999</v>
      </c>
      <c r="E32" s="15">
        <f t="shared" si="0"/>
        <v>29471657.610000003</v>
      </c>
      <c r="F32" s="15">
        <v>3191040.38</v>
      </c>
      <c r="G32" s="15">
        <v>3082017.38</v>
      </c>
      <c r="H32" s="15">
        <f t="shared" si="1"/>
        <v>26280617.230000004</v>
      </c>
    </row>
    <row r="33" spans="1:8" x14ac:dyDescent="0.2">
      <c r="A33" s="48" t="s">
        <v>64</v>
      </c>
      <c r="B33" s="7"/>
      <c r="C33" s="15">
        <f>SUM(C34:C42)</f>
        <v>35113492</v>
      </c>
      <c r="D33" s="15">
        <f>SUM(D34:D42)</f>
        <v>-101000</v>
      </c>
      <c r="E33" s="15">
        <f t="shared" si="0"/>
        <v>35012492</v>
      </c>
      <c r="F33" s="15">
        <f>SUM(F34:F42)</f>
        <v>5616392.4400000004</v>
      </c>
      <c r="G33" s="15">
        <f>SUM(G34:G42)</f>
        <v>5454781.8600000003</v>
      </c>
      <c r="H33" s="15">
        <f t="shared" si="1"/>
        <v>29396099.559999999</v>
      </c>
    </row>
    <row r="34" spans="1:8" x14ac:dyDescent="0.2">
      <c r="A34" s="49">
        <v>4100</v>
      </c>
      <c r="B34" s="11" t="s">
        <v>92</v>
      </c>
      <c r="C34" s="15">
        <v>0</v>
      </c>
      <c r="D34" s="15">
        <v>0</v>
      </c>
      <c r="E34" s="15">
        <f t="shared" si="0"/>
        <v>0</v>
      </c>
      <c r="F34" s="15">
        <v>0</v>
      </c>
      <c r="G34" s="15">
        <v>0</v>
      </c>
      <c r="H34" s="15">
        <f t="shared" si="1"/>
        <v>0</v>
      </c>
    </row>
    <row r="35" spans="1:8" x14ac:dyDescent="0.2">
      <c r="A35" s="49">
        <v>4200</v>
      </c>
      <c r="B35" s="11" t="s">
        <v>93</v>
      </c>
      <c r="C35" s="15">
        <v>13859200</v>
      </c>
      <c r="D35" s="15">
        <v>0</v>
      </c>
      <c r="E35" s="15">
        <f t="shared" si="0"/>
        <v>13859200</v>
      </c>
      <c r="F35" s="15">
        <v>3464799.99</v>
      </c>
      <c r="G35" s="15">
        <v>3464799.99</v>
      </c>
      <c r="H35" s="15">
        <f t="shared" si="1"/>
        <v>10394400.01</v>
      </c>
    </row>
    <row r="36" spans="1:8" x14ac:dyDescent="0.2">
      <c r="A36" s="49">
        <v>4300</v>
      </c>
      <c r="B36" s="11" t="s">
        <v>94</v>
      </c>
      <c r="C36" s="15">
        <v>30000</v>
      </c>
      <c r="D36" s="15">
        <v>0</v>
      </c>
      <c r="E36" s="15">
        <f t="shared" si="0"/>
        <v>30000</v>
      </c>
      <c r="F36" s="15">
        <v>0</v>
      </c>
      <c r="G36" s="15">
        <v>0</v>
      </c>
      <c r="H36" s="15">
        <f t="shared" si="1"/>
        <v>30000</v>
      </c>
    </row>
    <row r="37" spans="1:8" x14ac:dyDescent="0.2">
      <c r="A37" s="49">
        <v>4400</v>
      </c>
      <c r="B37" s="11" t="s">
        <v>95</v>
      </c>
      <c r="C37" s="15">
        <v>14433090</v>
      </c>
      <c r="D37" s="15">
        <v>-101000</v>
      </c>
      <c r="E37" s="15">
        <f t="shared" si="0"/>
        <v>14332090</v>
      </c>
      <c r="F37" s="15">
        <v>833602.25</v>
      </c>
      <c r="G37" s="15">
        <v>671991.67</v>
      </c>
      <c r="H37" s="15">
        <f t="shared" si="1"/>
        <v>13498487.75</v>
      </c>
    </row>
    <row r="38" spans="1:8" x14ac:dyDescent="0.2">
      <c r="A38" s="49">
        <v>4500</v>
      </c>
      <c r="B38" s="11" t="s">
        <v>41</v>
      </c>
      <c r="C38" s="15">
        <v>6519162</v>
      </c>
      <c r="D38" s="15">
        <v>0</v>
      </c>
      <c r="E38" s="15">
        <f t="shared" si="0"/>
        <v>6519162</v>
      </c>
      <c r="F38" s="15">
        <v>1297990.2</v>
      </c>
      <c r="G38" s="15">
        <v>1297990.2</v>
      </c>
      <c r="H38" s="15">
        <f t="shared" si="1"/>
        <v>5221171.8</v>
      </c>
    </row>
    <row r="39" spans="1:8" x14ac:dyDescent="0.2">
      <c r="A39" s="49">
        <v>4600</v>
      </c>
      <c r="B39" s="11" t="s">
        <v>96</v>
      </c>
      <c r="C39" s="15">
        <v>0</v>
      </c>
      <c r="D39" s="15">
        <v>0</v>
      </c>
      <c r="E39" s="15">
        <f t="shared" si="0"/>
        <v>0</v>
      </c>
      <c r="F39" s="15">
        <v>0</v>
      </c>
      <c r="G39" s="15">
        <v>0</v>
      </c>
      <c r="H39" s="15">
        <f t="shared" si="1"/>
        <v>0</v>
      </c>
    </row>
    <row r="40" spans="1:8" x14ac:dyDescent="0.2">
      <c r="A40" s="49">
        <v>4700</v>
      </c>
      <c r="B40" s="11" t="s">
        <v>97</v>
      </c>
      <c r="C40" s="15">
        <v>0</v>
      </c>
      <c r="D40" s="15">
        <v>0</v>
      </c>
      <c r="E40" s="15">
        <f t="shared" si="0"/>
        <v>0</v>
      </c>
      <c r="F40" s="15">
        <v>0</v>
      </c>
      <c r="G40" s="15">
        <v>0</v>
      </c>
      <c r="H40" s="15">
        <f t="shared" si="1"/>
        <v>0</v>
      </c>
    </row>
    <row r="41" spans="1:8" x14ac:dyDescent="0.2">
      <c r="A41" s="49">
        <v>4800</v>
      </c>
      <c r="B41" s="11" t="s">
        <v>37</v>
      </c>
      <c r="C41" s="15">
        <v>0</v>
      </c>
      <c r="D41" s="15">
        <v>0</v>
      </c>
      <c r="E41" s="15">
        <f t="shared" si="0"/>
        <v>0</v>
      </c>
      <c r="F41" s="15">
        <v>0</v>
      </c>
      <c r="G41" s="15">
        <v>0</v>
      </c>
      <c r="H41" s="15">
        <f t="shared" si="1"/>
        <v>0</v>
      </c>
    </row>
    <row r="42" spans="1:8" x14ac:dyDescent="0.2">
      <c r="A42" s="49">
        <v>4900</v>
      </c>
      <c r="B42" s="11" t="s">
        <v>98</v>
      </c>
      <c r="C42" s="15">
        <v>272040</v>
      </c>
      <c r="D42" s="15">
        <v>0</v>
      </c>
      <c r="E42" s="15">
        <f t="shared" si="0"/>
        <v>272040</v>
      </c>
      <c r="F42" s="15">
        <v>20000</v>
      </c>
      <c r="G42" s="15">
        <v>20000</v>
      </c>
      <c r="H42" s="15">
        <f t="shared" si="1"/>
        <v>252040</v>
      </c>
    </row>
    <row r="43" spans="1:8" x14ac:dyDescent="0.2">
      <c r="A43" s="48" t="s">
        <v>65</v>
      </c>
      <c r="B43" s="7"/>
      <c r="C43" s="15">
        <f>SUM(C44:C52)</f>
        <v>7879240</v>
      </c>
      <c r="D43" s="15">
        <f>SUM(D44:D52)</f>
        <v>3905060</v>
      </c>
      <c r="E43" s="15">
        <f t="shared" si="0"/>
        <v>11784300</v>
      </c>
      <c r="F43" s="15">
        <f>SUM(F44:F52)</f>
        <v>2023834.89</v>
      </c>
      <c r="G43" s="15">
        <f>SUM(G44:G52)</f>
        <v>1854788.21</v>
      </c>
      <c r="H43" s="15">
        <f t="shared" si="1"/>
        <v>9760465.1099999994</v>
      </c>
    </row>
    <row r="44" spans="1:8" x14ac:dyDescent="0.2">
      <c r="A44" s="49">
        <v>5100</v>
      </c>
      <c r="B44" s="11" t="s">
        <v>99</v>
      </c>
      <c r="C44" s="15">
        <v>1570980</v>
      </c>
      <c r="D44" s="15">
        <v>565640</v>
      </c>
      <c r="E44" s="15">
        <f t="shared" si="0"/>
        <v>2136620</v>
      </c>
      <c r="F44" s="15">
        <v>117717.63</v>
      </c>
      <c r="G44" s="15">
        <v>19185.91</v>
      </c>
      <c r="H44" s="15">
        <f t="shared" si="1"/>
        <v>2018902.37</v>
      </c>
    </row>
    <row r="45" spans="1:8" x14ac:dyDescent="0.2">
      <c r="A45" s="49">
        <v>5200</v>
      </c>
      <c r="B45" s="11" t="s">
        <v>100</v>
      </c>
      <c r="C45" s="15">
        <v>178560</v>
      </c>
      <c r="D45" s="15">
        <v>252220</v>
      </c>
      <c r="E45" s="15">
        <f t="shared" si="0"/>
        <v>430780</v>
      </c>
      <c r="F45" s="15">
        <v>34252.29</v>
      </c>
      <c r="G45" s="15">
        <v>11802.31</v>
      </c>
      <c r="H45" s="15">
        <f t="shared" si="1"/>
        <v>396527.71</v>
      </c>
    </row>
    <row r="46" spans="1:8" x14ac:dyDescent="0.2">
      <c r="A46" s="49">
        <v>5300</v>
      </c>
      <c r="B46" s="11" t="s">
        <v>101</v>
      </c>
      <c r="C46" s="15">
        <v>0</v>
      </c>
      <c r="D46" s="15">
        <v>0</v>
      </c>
      <c r="E46" s="15">
        <f t="shared" si="0"/>
        <v>0</v>
      </c>
      <c r="F46" s="15">
        <v>0</v>
      </c>
      <c r="G46" s="15">
        <v>0</v>
      </c>
      <c r="H46" s="15">
        <f t="shared" si="1"/>
        <v>0</v>
      </c>
    </row>
    <row r="47" spans="1:8" x14ac:dyDescent="0.2">
      <c r="A47" s="49">
        <v>5400</v>
      </c>
      <c r="B47" s="11" t="s">
        <v>102</v>
      </c>
      <c r="C47" s="15">
        <v>5834020</v>
      </c>
      <c r="D47" s="15">
        <v>1646000</v>
      </c>
      <c r="E47" s="15">
        <f t="shared" si="0"/>
        <v>7480020</v>
      </c>
      <c r="F47" s="15">
        <v>1814999.99</v>
      </c>
      <c r="G47" s="15">
        <v>1814999.99</v>
      </c>
      <c r="H47" s="15">
        <f t="shared" si="1"/>
        <v>5665020.0099999998</v>
      </c>
    </row>
    <row r="48" spans="1:8" x14ac:dyDescent="0.2">
      <c r="A48" s="49">
        <v>5500</v>
      </c>
      <c r="B48" s="11" t="s">
        <v>103</v>
      </c>
      <c r="C48" s="15">
        <v>0</v>
      </c>
      <c r="D48" s="15">
        <v>0</v>
      </c>
      <c r="E48" s="15">
        <f t="shared" si="0"/>
        <v>0</v>
      </c>
      <c r="F48" s="15">
        <v>0</v>
      </c>
      <c r="G48" s="15">
        <v>0</v>
      </c>
      <c r="H48" s="15">
        <f t="shared" si="1"/>
        <v>0</v>
      </c>
    </row>
    <row r="49" spans="1:8" x14ac:dyDescent="0.2">
      <c r="A49" s="49">
        <v>5600</v>
      </c>
      <c r="B49" s="11" t="s">
        <v>104</v>
      </c>
      <c r="C49" s="15">
        <v>283680</v>
      </c>
      <c r="D49" s="15">
        <v>339400</v>
      </c>
      <c r="E49" s="15">
        <f t="shared" si="0"/>
        <v>623080</v>
      </c>
      <c r="F49" s="15">
        <v>48064.98</v>
      </c>
      <c r="G49" s="15">
        <v>0</v>
      </c>
      <c r="H49" s="15">
        <f t="shared" si="1"/>
        <v>575015.02</v>
      </c>
    </row>
    <row r="50" spans="1:8" x14ac:dyDescent="0.2">
      <c r="A50" s="49">
        <v>5700</v>
      </c>
      <c r="B50" s="11" t="s">
        <v>105</v>
      </c>
      <c r="C50" s="15">
        <v>0</v>
      </c>
      <c r="D50" s="15">
        <v>0</v>
      </c>
      <c r="E50" s="15">
        <f t="shared" si="0"/>
        <v>0</v>
      </c>
      <c r="F50" s="15">
        <v>0</v>
      </c>
      <c r="G50" s="15">
        <v>0</v>
      </c>
      <c r="H50" s="15">
        <f t="shared" si="1"/>
        <v>0</v>
      </c>
    </row>
    <row r="51" spans="1:8" x14ac:dyDescent="0.2">
      <c r="A51" s="49">
        <v>5800</v>
      </c>
      <c r="B51" s="11" t="s">
        <v>106</v>
      </c>
      <c r="C51" s="15">
        <v>0</v>
      </c>
      <c r="D51" s="15">
        <v>1100000</v>
      </c>
      <c r="E51" s="15">
        <f t="shared" si="0"/>
        <v>1100000</v>
      </c>
      <c r="F51" s="15">
        <v>0</v>
      </c>
      <c r="G51" s="15">
        <v>0</v>
      </c>
      <c r="H51" s="15">
        <f t="shared" si="1"/>
        <v>1100000</v>
      </c>
    </row>
    <row r="52" spans="1:8" x14ac:dyDescent="0.2">
      <c r="A52" s="49">
        <v>5900</v>
      </c>
      <c r="B52" s="11" t="s">
        <v>107</v>
      </c>
      <c r="C52" s="15">
        <v>12000</v>
      </c>
      <c r="D52" s="15">
        <v>1800</v>
      </c>
      <c r="E52" s="15">
        <f t="shared" si="0"/>
        <v>13800</v>
      </c>
      <c r="F52" s="15">
        <v>8800</v>
      </c>
      <c r="G52" s="15">
        <v>8800</v>
      </c>
      <c r="H52" s="15">
        <f t="shared" si="1"/>
        <v>5000</v>
      </c>
    </row>
    <row r="53" spans="1:8" x14ac:dyDescent="0.2">
      <c r="A53" s="48" t="s">
        <v>66</v>
      </c>
      <c r="B53" s="7"/>
      <c r="C53" s="15">
        <f>SUM(C54:C56)</f>
        <v>126041926.91</v>
      </c>
      <c r="D53" s="15">
        <f>SUM(D54:D56)</f>
        <v>58694539.460000001</v>
      </c>
      <c r="E53" s="15">
        <f t="shared" si="0"/>
        <v>184736466.37</v>
      </c>
      <c r="F53" s="15">
        <f>SUM(F54:F56)</f>
        <v>37675049.5</v>
      </c>
      <c r="G53" s="15">
        <f>SUM(G54:G56)</f>
        <v>37634262.039999999</v>
      </c>
      <c r="H53" s="15">
        <f t="shared" si="1"/>
        <v>147061416.87</v>
      </c>
    </row>
    <row r="54" spans="1:8" x14ac:dyDescent="0.2">
      <c r="A54" s="49">
        <v>6100</v>
      </c>
      <c r="B54" s="11" t="s">
        <v>108</v>
      </c>
      <c r="C54" s="15">
        <v>126041926.91</v>
      </c>
      <c r="D54" s="15">
        <v>58694539.460000001</v>
      </c>
      <c r="E54" s="15">
        <f t="shared" si="0"/>
        <v>184736466.37</v>
      </c>
      <c r="F54" s="15">
        <v>37675049.5</v>
      </c>
      <c r="G54" s="15">
        <v>37634262.039999999</v>
      </c>
      <c r="H54" s="15">
        <f t="shared" si="1"/>
        <v>147061416.87</v>
      </c>
    </row>
    <row r="55" spans="1:8" x14ac:dyDescent="0.2">
      <c r="A55" s="49">
        <v>6200</v>
      </c>
      <c r="B55" s="11" t="s">
        <v>109</v>
      </c>
      <c r="C55" s="15">
        <v>0</v>
      </c>
      <c r="D55" s="15">
        <v>0</v>
      </c>
      <c r="E55" s="15">
        <f t="shared" si="0"/>
        <v>0</v>
      </c>
      <c r="F55" s="15">
        <v>0</v>
      </c>
      <c r="G55" s="15">
        <v>0</v>
      </c>
      <c r="H55" s="15">
        <f t="shared" si="1"/>
        <v>0</v>
      </c>
    </row>
    <row r="56" spans="1:8" x14ac:dyDescent="0.2">
      <c r="A56" s="49">
        <v>6300</v>
      </c>
      <c r="B56" s="11" t="s">
        <v>110</v>
      </c>
      <c r="C56" s="15">
        <v>0</v>
      </c>
      <c r="D56" s="15">
        <v>0</v>
      </c>
      <c r="E56" s="15">
        <f t="shared" si="0"/>
        <v>0</v>
      </c>
      <c r="F56" s="15">
        <v>0</v>
      </c>
      <c r="G56" s="15">
        <v>0</v>
      </c>
      <c r="H56" s="15">
        <f t="shared" si="1"/>
        <v>0</v>
      </c>
    </row>
    <row r="57" spans="1:8" x14ac:dyDescent="0.2">
      <c r="A57" s="48" t="s">
        <v>67</v>
      </c>
      <c r="B57" s="7"/>
      <c r="C57" s="15">
        <f>SUM(C58:C64)</f>
        <v>0</v>
      </c>
      <c r="D57" s="15">
        <f>SUM(D58:D64)</f>
        <v>0</v>
      </c>
      <c r="E57" s="15">
        <f t="shared" si="0"/>
        <v>0</v>
      </c>
      <c r="F57" s="15">
        <f>SUM(F58:F64)</f>
        <v>0</v>
      </c>
      <c r="G57" s="15">
        <f>SUM(G58:G64)</f>
        <v>0</v>
      </c>
      <c r="H57" s="15">
        <f t="shared" si="1"/>
        <v>0</v>
      </c>
    </row>
    <row r="58" spans="1:8" x14ac:dyDescent="0.2">
      <c r="A58" s="49">
        <v>7100</v>
      </c>
      <c r="B58" s="11" t="s">
        <v>111</v>
      </c>
      <c r="C58" s="15">
        <v>0</v>
      </c>
      <c r="D58" s="15">
        <v>0</v>
      </c>
      <c r="E58" s="15">
        <f t="shared" si="0"/>
        <v>0</v>
      </c>
      <c r="F58" s="15">
        <v>0</v>
      </c>
      <c r="G58" s="15">
        <v>0</v>
      </c>
      <c r="H58" s="15">
        <f t="shared" si="1"/>
        <v>0</v>
      </c>
    </row>
    <row r="59" spans="1:8" x14ac:dyDescent="0.2">
      <c r="A59" s="49">
        <v>7200</v>
      </c>
      <c r="B59" s="11" t="s">
        <v>112</v>
      </c>
      <c r="C59" s="15">
        <v>0</v>
      </c>
      <c r="D59" s="15">
        <v>0</v>
      </c>
      <c r="E59" s="15">
        <f t="shared" si="0"/>
        <v>0</v>
      </c>
      <c r="F59" s="15">
        <v>0</v>
      </c>
      <c r="G59" s="15">
        <v>0</v>
      </c>
      <c r="H59" s="15">
        <f t="shared" si="1"/>
        <v>0</v>
      </c>
    </row>
    <row r="60" spans="1:8" x14ac:dyDescent="0.2">
      <c r="A60" s="49">
        <v>7300</v>
      </c>
      <c r="B60" s="11" t="s">
        <v>113</v>
      </c>
      <c r="C60" s="15">
        <v>0</v>
      </c>
      <c r="D60" s="15">
        <v>0</v>
      </c>
      <c r="E60" s="15">
        <f t="shared" si="0"/>
        <v>0</v>
      </c>
      <c r="F60" s="15">
        <v>0</v>
      </c>
      <c r="G60" s="15">
        <v>0</v>
      </c>
      <c r="H60" s="15">
        <f t="shared" si="1"/>
        <v>0</v>
      </c>
    </row>
    <row r="61" spans="1:8" x14ac:dyDescent="0.2">
      <c r="A61" s="49">
        <v>7400</v>
      </c>
      <c r="B61" s="11" t="s">
        <v>114</v>
      </c>
      <c r="C61" s="15">
        <v>0</v>
      </c>
      <c r="D61" s="15">
        <v>0</v>
      </c>
      <c r="E61" s="15">
        <f t="shared" si="0"/>
        <v>0</v>
      </c>
      <c r="F61" s="15">
        <v>0</v>
      </c>
      <c r="G61" s="15">
        <v>0</v>
      </c>
      <c r="H61" s="15">
        <f t="shared" si="1"/>
        <v>0</v>
      </c>
    </row>
    <row r="62" spans="1:8" x14ac:dyDescent="0.2">
      <c r="A62" s="49">
        <v>7500</v>
      </c>
      <c r="B62" s="11" t="s">
        <v>115</v>
      </c>
      <c r="C62" s="15">
        <v>0</v>
      </c>
      <c r="D62" s="15">
        <v>0</v>
      </c>
      <c r="E62" s="15">
        <f t="shared" si="0"/>
        <v>0</v>
      </c>
      <c r="F62" s="15">
        <v>0</v>
      </c>
      <c r="G62" s="15">
        <v>0</v>
      </c>
      <c r="H62" s="15">
        <f t="shared" si="1"/>
        <v>0</v>
      </c>
    </row>
    <row r="63" spans="1:8" x14ac:dyDescent="0.2">
      <c r="A63" s="49">
        <v>7600</v>
      </c>
      <c r="B63" s="11" t="s">
        <v>116</v>
      </c>
      <c r="C63" s="15">
        <v>0</v>
      </c>
      <c r="D63" s="15">
        <v>0</v>
      </c>
      <c r="E63" s="15">
        <f t="shared" si="0"/>
        <v>0</v>
      </c>
      <c r="F63" s="15">
        <v>0</v>
      </c>
      <c r="G63" s="15">
        <v>0</v>
      </c>
      <c r="H63" s="15">
        <f t="shared" si="1"/>
        <v>0</v>
      </c>
    </row>
    <row r="64" spans="1:8" x14ac:dyDescent="0.2">
      <c r="A64" s="49">
        <v>7900</v>
      </c>
      <c r="B64" s="11" t="s">
        <v>117</v>
      </c>
      <c r="C64" s="15">
        <v>0</v>
      </c>
      <c r="D64" s="15">
        <v>0</v>
      </c>
      <c r="E64" s="15">
        <f t="shared" si="0"/>
        <v>0</v>
      </c>
      <c r="F64" s="15">
        <v>0</v>
      </c>
      <c r="G64" s="15">
        <v>0</v>
      </c>
      <c r="H64" s="15">
        <f t="shared" si="1"/>
        <v>0</v>
      </c>
    </row>
    <row r="65" spans="1:8" x14ac:dyDescent="0.2">
      <c r="A65" s="48" t="s">
        <v>68</v>
      </c>
      <c r="B65" s="7"/>
      <c r="C65" s="15">
        <f>SUM(C66:C68)</f>
        <v>0</v>
      </c>
      <c r="D65" s="15">
        <f>SUM(D66:D68)</f>
        <v>0</v>
      </c>
      <c r="E65" s="15">
        <f t="shared" si="0"/>
        <v>0</v>
      </c>
      <c r="F65" s="15">
        <f>SUM(F66:F68)</f>
        <v>0</v>
      </c>
      <c r="G65" s="15">
        <f>SUM(G66:G68)</f>
        <v>0</v>
      </c>
      <c r="H65" s="15">
        <f t="shared" si="1"/>
        <v>0</v>
      </c>
    </row>
    <row r="66" spans="1:8" x14ac:dyDescent="0.2">
      <c r="A66" s="49">
        <v>8100</v>
      </c>
      <c r="B66" s="11" t="s">
        <v>38</v>
      </c>
      <c r="C66" s="15">
        <v>0</v>
      </c>
      <c r="D66" s="15">
        <v>0</v>
      </c>
      <c r="E66" s="15">
        <f t="shared" si="0"/>
        <v>0</v>
      </c>
      <c r="F66" s="15">
        <v>0</v>
      </c>
      <c r="G66" s="15">
        <v>0</v>
      </c>
      <c r="H66" s="15">
        <f t="shared" si="1"/>
        <v>0</v>
      </c>
    </row>
    <row r="67" spans="1:8" x14ac:dyDescent="0.2">
      <c r="A67" s="49">
        <v>8300</v>
      </c>
      <c r="B67" s="11" t="s">
        <v>39</v>
      </c>
      <c r="C67" s="15">
        <v>0</v>
      </c>
      <c r="D67" s="15">
        <v>0</v>
      </c>
      <c r="E67" s="15">
        <f t="shared" si="0"/>
        <v>0</v>
      </c>
      <c r="F67" s="15">
        <v>0</v>
      </c>
      <c r="G67" s="15">
        <v>0</v>
      </c>
      <c r="H67" s="15">
        <f t="shared" si="1"/>
        <v>0</v>
      </c>
    </row>
    <row r="68" spans="1:8" x14ac:dyDescent="0.2">
      <c r="A68" s="49">
        <v>8500</v>
      </c>
      <c r="B68" s="11" t="s">
        <v>40</v>
      </c>
      <c r="C68" s="15">
        <v>0</v>
      </c>
      <c r="D68" s="15">
        <v>0</v>
      </c>
      <c r="E68" s="15">
        <f t="shared" si="0"/>
        <v>0</v>
      </c>
      <c r="F68" s="15">
        <v>0</v>
      </c>
      <c r="G68" s="15">
        <v>0</v>
      </c>
      <c r="H68" s="15">
        <f t="shared" si="1"/>
        <v>0</v>
      </c>
    </row>
    <row r="69" spans="1:8" x14ac:dyDescent="0.2">
      <c r="A69" s="48" t="s">
        <v>69</v>
      </c>
      <c r="B69" s="7"/>
      <c r="C69" s="15">
        <f>SUM(C70:C76)</f>
        <v>3107142.84</v>
      </c>
      <c r="D69" s="15">
        <f>SUM(D70:D76)</f>
        <v>0</v>
      </c>
      <c r="E69" s="15">
        <f t="shared" si="0"/>
        <v>3107142.84</v>
      </c>
      <c r="F69" s="15">
        <f>SUM(F70:F76)</f>
        <v>500123.74</v>
      </c>
      <c r="G69" s="15">
        <f>SUM(G70:G76)</f>
        <v>500123.74</v>
      </c>
      <c r="H69" s="15">
        <f t="shared" si="1"/>
        <v>2607019.0999999996</v>
      </c>
    </row>
    <row r="70" spans="1:8" x14ac:dyDescent="0.2">
      <c r="A70" s="49">
        <v>9100</v>
      </c>
      <c r="B70" s="11" t="s">
        <v>118</v>
      </c>
      <c r="C70" s="15">
        <v>1607142.84</v>
      </c>
      <c r="D70" s="15">
        <v>0</v>
      </c>
      <c r="E70" s="15">
        <f t="shared" ref="E70:E76" si="2">C70+D70</f>
        <v>1607142.84</v>
      </c>
      <c r="F70" s="15">
        <v>267857.14</v>
      </c>
      <c r="G70" s="15">
        <v>267857.14</v>
      </c>
      <c r="H70" s="15">
        <f t="shared" ref="H70:H76" si="3">E70-F70</f>
        <v>1339285.7000000002</v>
      </c>
    </row>
    <row r="71" spans="1:8" x14ac:dyDescent="0.2">
      <c r="A71" s="49">
        <v>9200</v>
      </c>
      <c r="B71" s="11" t="s">
        <v>119</v>
      </c>
      <c r="C71" s="15">
        <v>1500000</v>
      </c>
      <c r="D71" s="15">
        <v>0</v>
      </c>
      <c r="E71" s="15">
        <f t="shared" si="2"/>
        <v>1500000</v>
      </c>
      <c r="F71" s="15">
        <v>232266.6</v>
      </c>
      <c r="G71" s="15">
        <v>232266.6</v>
      </c>
      <c r="H71" s="15">
        <f t="shared" si="3"/>
        <v>1267733.3999999999</v>
      </c>
    </row>
    <row r="72" spans="1:8" x14ac:dyDescent="0.2">
      <c r="A72" s="49">
        <v>9300</v>
      </c>
      <c r="B72" s="11" t="s">
        <v>120</v>
      </c>
      <c r="C72" s="15">
        <v>0</v>
      </c>
      <c r="D72" s="15">
        <v>0</v>
      </c>
      <c r="E72" s="15">
        <f t="shared" si="2"/>
        <v>0</v>
      </c>
      <c r="F72" s="15">
        <v>0</v>
      </c>
      <c r="G72" s="15">
        <v>0</v>
      </c>
      <c r="H72" s="15">
        <f t="shared" si="3"/>
        <v>0</v>
      </c>
    </row>
    <row r="73" spans="1:8" x14ac:dyDescent="0.2">
      <c r="A73" s="49">
        <v>9400</v>
      </c>
      <c r="B73" s="11" t="s">
        <v>121</v>
      </c>
      <c r="C73" s="15">
        <v>0</v>
      </c>
      <c r="D73" s="15">
        <v>0</v>
      </c>
      <c r="E73" s="15">
        <f t="shared" si="2"/>
        <v>0</v>
      </c>
      <c r="F73" s="15">
        <v>0</v>
      </c>
      <c r="G73" s="15">
        <v>0</v>
      </c>
      <c r="H73" s="15">
        <f t="shared" si="3"/>
        <v>0</v>
      </c>
    </row>
    <row r="74" spans="1:8" x14ac:dyDescent="0.2">
      <c r="A74" s="49">
        <v>9500</v>
      </c>
      <c r="B74" s="11" t="s">
        <v>122</v>
      </c>
      <c r="C74" s="15">
        <v>0</v>
      </c>
      <c r="D74" s="15">
        <v>0</v>
      </c>
      <c r="E74" s="15">
        <f t="shared" si="2"/>
        <v>0</v>
      </c>
      <c r="F74" s="15">
        <v>0</v>
      </c>
      <c r="G74" s="15">
        <v>0</v>
      </c>
      <c r="H74" s="15">
        <f t="shared" si="3"/>
        <v>0</v>
      </c>
    </row>
    <row r="75" spans="1:8" x14ac:dyDescent="0.2">
      <c r="A75" s="49">
        <v>9600</v>
      </c>
      <c r="B75" s="11" t="s">
        <v>123</v>
      </c>
      <c r="C75" s="15">
        <v>0</v>
      </c>
      <c r="D75" s="15">
        <v>0</v>
      </c>
      <c r="E75" s="15">
        <f t="shared" si="2"/>
        <v>0</v>
      </c>
      <c r="F75" s="15">
        <v>0</v>
      </c>
      <c r="G75" s="15">
        <v>0</v>
      </c>
      <c r="H75" s="15">
        <f t="shared" si="3"/>
        <v>0</v>
      </c>
    </row>
    <row r="76" spans="1:8" x14ac:dyDescent="0.2">
      <c r="A76" s="49">
        <v>9900</v>
      </c>
      <c r="B76" s="12" t="s">
        <v>124</v>
      </c>
      <c r="C76" s="16">
        <v>0</v>
      </c>
      <c r="D76" s="16">
        <v>0</v>
      </c>
      <c r="E76" s="16">
        <f t="shared" si="2"/>
        <v>0</v>
      </c>
      <c r="F76" s="16">
        <v>0</v>
      </c>
      <c r="G76" s="16">
        <v>0</v>
      </c>
      <c r="H76" s="16">
        <f t="shared" si="3"/>
        <v>0</v>
      </c>
    </row>
    <row r="77" spans="1:8" x14ac:dyDescent="0.2">
      <c r="A77" s="8"/>
      <c r="B77" s="13" t="s">
        <v>53</v>
      </c>
      <c r="C77" s="17">
        <f t="shared" ref="C77:H77" si="4">SUM(C5+C13+C23+C33+C43+C53+C57+C65+C69)</f>
        <v>418473491.60999995</v>
      </c>
      <c r="D77" s="17">
        <f t="shared" si="4"/>
        <v>80722888.74000001</v>
      </c>
      <c r="E77" s="17">
        <f t="shared" si="4"/>
        <v>499196380.34999996</v>
      </c>
      <c r="F77" s="17">
        <f t="shared" si="4"/>
        <v>87536217.679999992</v>
      </c>
      <c r="G77" s="17">
        <f t="shared" si="4"/>
        <v>85550259.189999983</v>
      </c>
      <c r="H77" s="17">
        <f t="shared" si="4"/>
        <v>411660162.67000002</v>
      </c>
    </row>
    <row r="79" spans="1:8" x14ac:dyDescent="0.2">
      <c r="A79" s="1" t="s">
        <v>195</v>
      </c>
    </row>
    <row r="84" spans="7:7" x14ac:dyDescent="0.2">
      <c r="G84" s="52"/>
    </row>
    <row r="85" spans="7:7" x14ac:dyDescent="0.2">
      <c r="G85" s="52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zoomScaleNormal="100" workbookViewId="0">
      <selection activeCell="A18" sqref="A18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3" t="s">
        <v>193</v>
      </c>
      <c r="B1" s="54"/>
      <c r="C1" s="54"/>
      <c r="D1" s="54"/>
      <c r="E1" s="54"/>
      <c r="F1" s="54"/>
      <c r="G1" s="54"/>
      <c r="H1" s="55"/>
    </row>
    <row r="2" spans="1:8" x14ac:dyDescent="0.2">
      <c r="A2" s="58" t="s">
        <v>54</v>
      </c>
      <c r="B2" s="59"/>
      <c r="C2" s="53" t="s">
        <v>60</v>
      </c>
      <c r="D2" s="54"/>
      <c r="E2" s="54"/>
      <c r="F2" s="54"/>
      <c r="G2" s="55"/>
      <c r="H2" s="56" t="s">
        <v>59</v>
      </c>
    </row>
    <row r="3" spans="1:8" ht="24.95" customHeight="1" x14ac:dyDescent="0.2">
      <c r="A3" s="60"/>
      <c r="B3" s="61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7"/>
    </row>
    <row r="4" spans="1:8" x14ac:dyDescent="0.2">
      <c r="A4" s="62"/>
      <c r="B4" s="63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0">
        <v>276426019.86000001</v>
      </c>
      <c r="D6" s="50">
        <f>18139289.28-16000</f>
        <v>18123289.280000001</v>
      </c>
      <c r="E6" s="50">
        <f>C6+D6</f>
        <v>294549309.13999999</v>
      </c>
      <c r="F6" s="50">
        <v>46271485.950000003</v>
      </c>
      <c r="G6" s="50">
        <v>44495361.600000001</v>
      </c>
      <c r="H6" s="50">
        <f>E6-F6</f>
        <v>248277823.19</v>
      </c>
    </row>
    <row r="7" spans="1:8" x14ac:dyDescent="0.2">
      <c r="A7" s="5"/>
      <c r="B7" s="18"/>
      <c r="C7" s="50"/>
      <c r="D7" s="50"/>
      <c r="E7" s="50"/>
      <c r="F7" s="50"/>
      <c r="G7" s="50"/>
      <c r="H7" s="50"/>
    </row>
    <row r="8" spans="1:8" x14ac:dyDescent="0.2">
      <c r="A8" s="5"/>
      <c r="B8" s="18" t="s">
        <v>1</v>
      </c>
      <c r="C8" s="50">
        <v>133921166.91</v>
      </c>
      <c r="D8" s="50">
        <v>62599599.460000001</v>
      </c>
      <c r="E8" s="50">
        <f>C8+D8</f>
        <v>196520766.37</v>
      </c>
      <c r="F8" s="50">
        <v>39698884.390000001</v>
      </c>
      <c r="G8" s="50">
        <v>39489050.25</v>
      </c>
      <c r="H8" s="50">
        <f>E8-F8</f>
        <v>156821881.98000002</v>
      </c>
    </row>
    <row r="9" spans="1:8" x14ac:dyDescent="0.2">
      <c r="A9" s="5"/>
      <c r="B9" s="18"/>
      <c r="C9" s="50"/>
      <c r="D9" s="50"/>
      <c r="E9" s="50"/>
      <c r="F9" s="50"/>
      <c r="G9" s="50"/>
      <c r="H9" s="50"/>
    </row>
    <row r="10" spans="1:8" x14ac:dyDescent="0.2">
      <c r="A10" s="5"/>
      <c r="B10" s="18" t="s">
        <v>2</v>
      </c>
      <c r="C10" s="50">
        <v>1607142.84</v>
      </c>
      <c r="D10" s="50">
        <v>0</v>
      </c>
      <c r="E10" s="50">
        <f>C10+D10</f>
        <v>1607142.84</v>
      </c>
      <c r="F10" s="50">
        <v>267857.14</v>
      </c>
      <c r="G10" s="50">
        <v>267857.14</v>
      </c>
      <c r="H10" s="50">
        <f>E10-F10</f>
        <v>1339285.7000000002</v>
      </c>
    </row>
    <row r="11" spans="1:8" x14ac:dyDescent="0.2">
      <c r="A11" s="5"/>
      <c r="B11" s="18"/>
      <c r="C11" s="50"/>
      <c r="D11" s="50"/>
      <c r="E11" s="50"/>
      <c r="F11" s="50"/>
      <c r="G11" s="50"/>
      <c r="H11" s="50"/>
    </row>
    <row r="12" spans="1:8" x14ac:dyDescent="0.2">
      <c r="A12" s="5"/>
      <c r="B12" s="18" t="s">
        <v>41</v>
      </c>
      <c r="C12" s="50">
        <v>6519162</v>
      </c>
      <c r="D12" s="50">
        <v>0</v>
      </c>
      <c r="E12" s="50">
        <f>C12+D12</f>
        <v>6519162</v>
      </c>
      <c r="F12" s="50">
        <v>1297990.2</v>
      </c>
      <c r="G12" s="50">
        <v>1297990.2</v>
      </c>
      <c r="H12" s="50">
        <f>E12-F12</f>
        <v>5221171.8</v>
      </c>
    </row>
    <row r="13" spans="1:8" x14ac:dyDescent="0.2">
      <c r="A13" s="5"/>
      <c r="B13" s="18"/>
      <c r="C13" s="50"/>
      <c r="D13" s="50"/>
      <c r="E13" s="50"/>
      <c r="F13" s="50"/>
      <c r="G13" s="50"/>
      <c r="H13" s="50"/>
    </row>
    <row r="14" spans="1:8" x14ac:dyDescent="0.2">
      <c r="A14" s="5"/>
      <c r="B14" s="18" t="s">
        <v>38</v>
      </c>
      <c r="C14" s="50">
        <v>0</v>
      </c>
      <c r="D14" s="50">
        <v>0</v>
      </c>
      <c r="E14" s="50">
        <f>C14+D14</f>
        <v>0</v>
      </c>
      <c r="F14" s="50">
        <v>0</v>
      </c>
      <c r="G14" s="50">
        <v>0</v>
      </c>
      <c r="H14" s="50">
        <f>E14-F14</f>
        <v>0</v>
      </c>
    </row>
    <row r="15" spans="1:8" x14ac:dyDescent="0.2">
      <c r="A15" s="6"/>
      <c r="B15" s="19"/>
      <c r="C15" s="51"/>
      <c r="D15" s="51"/>
      <c r="E15" s="51"/>
      <c r="F15" s="51"/>
      <c r="G15" s="51"/>
      <c r="H15" s="51"/>
    </row>
    <row r="16" spans="1:8" x14ac:dyDescent="0.2">
      <c r="A16" s="20"/>
      <c r="B16" s="13" t="s">
        <v>53</v>
      </c>
      <c r="C16" s="17">
        <f>SUM(C6+C8+C10+C12+C14)</f>
        <v>418473491.60999995</v>
      </c>
      <c r="D16" s="17">
        <f>SUM(D6+D8+D10+D12+D14)</f>
        <v>80722888.74000001</v>
      </c>
      <c r="E16" s="17">
        <f>SUM(E6+E8+E10+E12+E14)</f>
        <v>499196380.34999996</v>
      </c>
      <c r="F16" s="17">
        <f t="shared" ref="F16:H16" si="0">SUM(F6+F8+F10+F12+F14)</f>
        <v>87536217.680000007</v>
      </c>
      <c r="G16" s="17">
        <f t="shared" si="0"/>
        <v>85550259.189999998</v>
      </c>
      <c r="H16" s="17">
        <f t="shared" si="0"/>
        <v>411660162.67000002</v>
      </c>
    </row>
    <row r="18" spans="1:1" x14ac:dyDescent="0.2">
      <c r="A18" s="1" t="s">
        <v>195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showGridLines="0" workbookViewId="0">
      <selection activeCell="A108" sqref="A108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3" t="s">
        <v>190</v>
      </c>
      <c r="B1" s="54"/>
      <c r="C1" s="54"/>
      <c r="D1" s="54"/>
      <c r="E1" s="54"/>
      <c r="F1" s="54"/>
      <c r="G1" s="54"/>
      <c r="H1" s="55"/>
    </row>
    <row r="2" spans="1:8" x14ac:dyDescent="0.2">
      <c r="B2" s="27"/>
      <c r="C2" s="27"/>
      <c r="D2" s="27"/>
      <c r="E2" s="27"/>
      <c r="F2" s="27"/>
      <c r="G2" s="27"/>
      <c r="H2" s="27"/>
    </row>
    <row r="3" spans="1:8" x14ac:dyDescent="0.2">
      <c r="A3" s="58" t="s">
        <v>54</v>
      </c>
      <c r="B3" s="59"/>
      <c r="C3" s="53" t="s">
        <v>60</v>
      </c>
      <c r="D3" s="54"/>
      <c r="E3" s="54"/>
      <c r="F3" s="54"/>
      <c r="G3" s="55"/>
      <c r="H3" s="56" t="s">
        <v>59</v>
      </c>
    </row>
    <row r="4" spans="1:8" ht="24.95" customHeight="1" x14ac:dyDescent="0.2">
      <c r="A4" s="60"/>
      <c r="B4" s="61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57"/>
    </row>
    <row r="5" spans="1:8" x14ac:dyDescent="0.2">
      <c r="A5" s="62"/>
      <c r="B5" s="63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28"/>
      <c r="B6" s="24"/>
      <c r="C6" s="36"/>
      <c r="D6" s="36"/>
      <c r="E6" s="36"/>
      <c r="F6" s="36"/>
      <c r="G6" s="36"/>
      <c r="H6" s="36"/>
    </row>
    <row r="7" spans="1:8" x14ac:dyDescent="0.2">
      <c r="A7" s="4" t="s">
        <v>128</v>
      </c>
      <c r="B7" s="22"/>
      <c r="C7" s="15">
        <v>1836277.47</v>
      </c>
      <c r="D7" s="15">
        <v>0</v>
      </c>
      <c r="E7" s="15">
        <f>C7+D7</f>
        <v>1836277.47</v>
      </c>
      <c r="F7" s="15">
        <v>401426.82</v>
      </c>
      <c r="G7" s="15">
        <v>401426.82</v>
      </c>
      <c r="H7" s="15">
        <f>E7-F7</f>
        <v>1434850.65</v>
      </c>
    </row>
    <row r="8" spans="1:8" x14ac:dyDescent="0.2">
      <c r="A8" s="4" t="s">
        <v>129</v>
      </c>
      <c r="B8" s="22"/>
      <c r="C8" s="15">
        <v>1930126.91</v>
      </c>
      <c r="D8" s="15">
        <v>0</v>
      </c>
      <c r="E8" s="15">
        <f t="shared" ref="E8:E13" si="0">C8+D8</f>
        <v>1930126.91</v>
      </c>
      <c r="F8" s="15">
        <v>312484.99</v>
      </c>
      <c r="G8" s="15">
        <v>298732.19</v>
      </c>
      <c r="H8" s="15">
        <f t="shared" ref="H8:H13" si="1">E8-F8</f>
        <v>1617641.92</v>
      </c>
    </row>
    <row r="9" spans="1:8" x14ac:dyDescent="0.2">
      <c r="A9" s="4" t="s">
        <v>130</v>
      </c>
      <c r="B9" s="22"/>
      <c r="C9" s="15">
        <v>11257489.83</v>
      </c>
      <c r="D9" s="15">
        <v>0</v>
      </c>
      <c r="E9" s="15">
        <f t="shared" si="0"/>
        <v>11257489.83</v>
      </c>
      <c r="F9" s="15">
        <v>2377389.54</v>
      </c>
      <c r="G9" s="15">
        <v>2257620.46</v>
      </c>
      <c r="H9" s="15">
        <f t="shared" si="1"/>
        <v>8880100.2899999991</v>
      </c>
    </row>
    <row r="10" spans="1:8" x14ac:dyDescent="0.2">
      <c r="A10" s="4" t="s">
        <v>131</v>
      </c>
      <c r="B10" s="22"/>
      <c r="C10" s="15">
        <v>4251024.8</v>
      </c>
      <c r="D10" s="15">
        <v>0</v>
      </c>
      <c r="E10" s="15">
        <f t="shared" si="0"/>
        <v>4251024.8</v>
      </c>
      <c r="F10" s="15">
        <v>299385.21999999997</v>
      </c>
      <c r="G10" s="15">
        <v>280344.14</v>
      </c>
      <c r="H10" s="15">
        <f t="shared" si="1"/>
        <v>3951639.58</v>
      </c>
    </row>
    <row r="11" spans="1:8" x14ac:dyDescent="0.2">
      <c r="A11" s="4" t="s">
        <v>132</v>
      </c>
      <c r="B11" s="22"/>
      <c r="C11" s="15">
        <v>9120423.4000000004</v>
      </c>
      <c r="D11" s="15">
        <v>100000</v>
      </c>
      <c r="E11" s="15">
        <f t="shared" si="0"/>
        <v>9220423.4000000004</v>
      </c>
      <c r="F11" s="15">
        <v>1016596.27</v>
      </c>
      <c r="G11" s="15">
        <v>898978.68</v>
      </c>
      <c r="H11" s="15">
        <f t="shared" si="1"/>
        <v>8203827.1300000008</v>
      </c>
    </row>
    <row r="12" spans="1:8" x14ac:dyDescent="0.2">
      <c r="A12" s="4" t="s">
        <v>133</v>
      </c>
      <c r="B12" s="22"/>
      <c r="C12" s="15">
        <v>3640056.76</v>
      </c>
      <c r="D12" s="15">
        <v>0</v>
      </c>
      <c r="E12" s="15">
        <f t="shared" si="0"/>
        <v>3640056.76</v>
      </c>
      <c r="F12" s="15">
        <v>337979.15</v>
      </c>
      <c r="G12" s="15">
        <v>329279.15000000002</v>
      </c>
      <c r="H12" s="15">
        <f t="shared" si="1"/>
        <v>3302077.61</v>
      </c>
    </row>
    <row r="13" spans="1:8" x14ac:dyDescent="0.2">
      <c r="A13" s="4" t="s">
        <v>134</v>
      </c>
      <c r="B13" s="22"/>
      <c r="C13" s="15">
        <v>1777735.52</v>
      </c>
      <c r="D13" s="15">
        <v>115000</v>
      </c>
      <c r="E13" s="15">
        <f t="shared" si="0"/>
        <v>1892735.52</v>
      </c>
      <c r="F13" s="15">
        <v>342685.25</v>
      </c>
      <c r="G13" s="15">
        <v>342199.21</v>
      </c>
      <c r="H13" s="15">
        <f t="shared" si="1"/>
        <v>1550050.27</v>
      </c>
    </row>
    <row r="14" spans="1:8" x14ac:dyDescent="0.2">
      <c r="A14" s="4" t="s">
        <v>135</v>
      </c>
      <c r="B14" s="22"/>
      <c r="C14" s="15">
        <v>3442116.72</v>
      </c>
      <c r="D14" s="15">
        <v>57500</v>
      </c>
      <c r="E14" s="15">
        <f t="shared" ref="E14" si="2">C14+D14</f>
        <v>3499616.72</v>
      </c>
      <c r="F14" s="15">
        <v>690894.91</v>
      </c>
      <c r="G14" s="15">
        <v>690222.45</v>
      </c>
      <c r="H14" s="15">
        <f t="shared" ref="H14" si="3">E14-F14</f>
        <v>2808721.81</v>
      </c>
    </row>
    <row r="15" spans="1:8" x14ac:dyDescent="0.2">
      <c r="A15" s="4" t="s">
        <v>136</v>
      </c>
      <c r="B15" s="22"/>
      <c r="C15" s="15">
        <v>2485638.16</v>
      </c>
      <c r="D15" s="15">
        <v>-78381.86</v>
      </c>
      <c r="E15" s="15">
        <f t="shared" ref="E15" si="4">C15+D15</f>
        <v>2407256.3000000003</v>
      </c>
      <c r="F15" s="15">
        <v>239694.76</v>
      </c>
      <c r="G15" s="15">
        <v>239431.76</v>
      </c>
      <c r="H15" s="15">
        <f t="shared" ref="H15" si="5">E15-F15</f>
        <v>2167561.54</v>
      </c>
    </row>
    <row r="16" spans="1:8" x14ac:dyDescent="0.2">
      <c r="A16" s="4" t="s">
        <v>137</v>
      </c>
      <c r="B16" s="22"/>
      <c r="C16" s="15">
        <v>124953.08</v>
      </c>
      <c r="D16" s="15">
        <v>0</v>
      </c>
      <c r="E16" s="15">
        <f t="shared" ref="E16" si="6">C16+D16</f>
        <v>124953.08</v>
      </c>
      <c r="F16" s="15">
        <v>23802.14</v>
      </c>
      <c r="G16" s="15">
        <v>23195.95</v>
      </c>
      <c r="H16" s="15">
        <f t="shared" ref="H16" si="7">E16-F16</f>
        <v>101150.94</v>
      </c>
    </row>
    <row r="17" spans="1:8" x14ac:dyDescent="0.2">
      <c r="A17" s="4" t="s">
        <v>138</v>
      </c>
      <c r="B17" s="22"/>
      <c r="C17" s="15">
        <v>609082</v>
      </c>
      <c r="D17" s="15">
        <v>7000</v>
      </c>
      <c r="E17" s="15">
        <f t="shared" ref="E17" si="8">C17+D17</f>
        <v>616082</v>
      </c>
      <c r="F17" s="15">
        <v>96603.69</v>
      </c>
      <c r="G17" s="15">
        <v>95890.69</v>
      </c>
      <c r="H17" s="15">
        <f t="shared" ref="H17" si="9">E17-F17</f>
        <v>519478.31</v>
      </c>
    </row>
    <row r="18" spans="1:8" x14ac:dyDescent="0.2">
      <c r="A18" s="4" t="s">
        <v>139</v>
      </c>
      <c r="B18" s="22"/>
      <c r="C18" s="15">
        <v>452480.96</v>
      </c>
      <c r="D18" s="15">
        <v>0</v>
      </c>
      <c r="E18" s="15">
        <f t="shared" ref="E18" si="10">C18+D18</f>
        <v>452480.96</v>
      </c>
      <c r="F18" s="15">
        <v>98966.43</v>
      </c>
      <c r="G18" s="15">
        <v>98606.83</v>
      </c>
      <c r="H18" s="15">
        <f t="shared" ref="H18" si="11">E18-F18</f>
        <v>353514.53</v>
      </c>
    </row>
    <row r="19" spans="1:8" x14ac:dyDescent="0.2">
      <c r="A19" s="4" t="s">
        <v>140</v>
      </c>
      <c r="B19" s="22"/>
      <c r="C19" s="15">
        <v>276877.56</v>
      </c>
      <c r="D19" s="15">
        <v>0</v>
      </c>
      <c r="E19" s="15">
        <f t="shared" ref="E19" si="12">C19+D19</f>
        <v>276877.56</v>
      </c>
      <c r="F19" s="15">
        <v>44213.68</v>
      </c>
      <c r="G19" s="15">
        <v>44038.64</v>
      </c>
      <c r="H19" s="15">
        <f t="shared" ref="H19" si="13">E19-F19</f>
        <v>232663.88</v>
      </c>
    </row>
    <row r="20" spans="1:8" x14ac:dyDescent="0.2">
      <c r="A20" s="4" t="s">
        <v>141</v>
      </c>
      <c r="B20" s="22"/>
      <c r="C20" s="15">
        <v>72873505.189999998</v>
      </c>
      <c r="D20" s="15">
        <v>-10674403.619999999</v>
      </c>
      <c r="E20" s="15">
        <f t="shared" ref="E20" si="14">C20+D20</f>
        <v>62199101.57</v>
      </c>
      <c r="F20" s="15">
        <v>10221312.029999999</v>
      </c>
      <c r="G20" s="15">
        <v>9914204.3100000005</v>
      </c>
      <c r="H20" s="15">
        <f t="shared" ref="H20" si="15">E20-F20</f>
        <v>51977789.539999999</v>
      </c>
    </row>
    <row r="21" spans="1:8" x14ac:dyDescent="0.2">
      <c r="A21" s="4" t="s">
        <v>142</v>
      </c>
      <c r="B21" s="22"/>
      <c r="C21" s="15">
        <v>4321374.24</v>
      </c>
      <c r="D21" s="15">
        <v>0</v>
      </c>
      <c r="E21" s="15">
        <f t="shared" ref="E21" si="16">C21+D21</f>
        <v>4321374.24</v>
      </c>
      <c r="F21" s="15">
        <v>843634.01</v>
      </c>
      <c r="G21" s="15">
        <v>829684.27</v>
      </c>
      <c r="H21" s="15">
        <f t="shared" ref="H21" si="17">E21-F21</f>
        <v>3477740.2300000004</v>
      </c>
    </row>
    <row r="22" spans="1:8" x14ac:dyDescent="0.2">
      <c r="A22" s="4" t="s">
        <v>143</v>
      </c>
      <c r="B22" s="22"/>
      <c r="C22" s="15">
        <v>1228650.6399999999</v>
      </c>
      <c r="D22" s="15">
        <v>0</v>
      </c>
      <c r="E22" s="15">
        <f t="shared" ref="E22" si="18">C22+D22</f>
        <v>1228650.6399999999</v>
      </c>
      <c r="F22" s="15">
        <v>265686.82</v>
      </c>
      <c r="G22" s="15">
        <v>265686.82</v>
      </c>
      <c r="H22" s="15">
        <f t="shared" ref="H22" si="19">E22-F22</f>
        <v>962963.81999999983</v>
      </c>
    </row>
    <row r="23" spans="1:8" x14ac:dyDescent="0.2">
      <c r="A23" s="4" t="s">
        <v>144</v>
      </c>
      <c r="B23" s="22"/>
      <c r="C23" s="15">
        <v>634774.96</v>
      </c>
      <c r="D23" s="15">
        <v>20000</v>
      </c>
      <c r="E23" s="15">
        <f t="shared" ref="E23" si="20">C23+D23</f>
        <v>654774.96</v>
      </c>
      <c r="F23" s="15">
        <v>216500.66</v>
      </c>
      <c r="G23" s="15">
        <v>211071.62</v>
      </c>
      <c r="H23" s="15">
        <f t="shared" ref="H23" si="21">E23-F23</f>
        <v>438274.29999999993</v>
      </c>
    </row>
    <row r="24" spans="1:8" x14ac:dyDescent="0.2">
      <c r="A24" s="4" t="s">
        <v>145</v>
      </c>
      <c r="B24" s="22"/>
      <c r="C24" s="15">
        <v>1071895.24</v>
      </c>
      <c r="D24" s="15">
        <v>22000</v>
      </c>
      <c r="E24" s="15">
        <f t="shared" ref="E24" si="22">C24+D24</f>
        <v>1093895.24</v>
      </c>
      <c r="F24" s="15">
        <v>223891.4</v>
      </c>
      <c r="G24" s="15">
        <v>217598.38</v>
      </c>
      <c r="H24" s="15">
        <f t="shared" ref="H24" si="23">E24-F24</f>
        <v>870003.84</v>
      </c>
    </row>
    <row r="25" spans="1:8" x14ac:dyDescent="0.2">
      <c r="A25" s="4" t="s">
        <v>146</v>
      </c>
      <c r="B25" s="22"/>
      <c r="C25" s="15">
        <v>702082.76</v>
      </c>
      <c r="D25" s="15">
        <v>1200</v>
      </c>
      <c r="E25" s="15">
        <f t="shared" ref="E25" si="24">C25+D25</f>
        <v>703282.76</v>
      </c>
      <c r="F25" s="15">
        <v>152900.79999999999</v>
      </c>
      <c r="G25" s="15">
        <v>152900.79999999999</v>
      </c>
      <c r="H25" s="15">
        <f t="shared" ref="H25" si="25">E25-F25</f>
        <v>550381.96</v>
      </c>
    </row>
    <row r="26" spans="1:8" x14ac:dyDescent="0.2">
      <c r="A26" s="4" t="s">
        <v>147</v>
      </c>
      <c r="B26" s="22"/>
      <c r="C26" s="15">
        <v>649292.4</v>
      </c>
      <c r="D26" s="15">
        <v>-1200</v>
      </c>
      <c r="E26" s="15">
        <f t="shared" ref="E26" si="26">C26+D26</f>
        <v>648092.4</v>
      </c>
      <c r="F26" s="15">
        <v>43865.88</v>
      </c>
      <c r="G26" s="15">
        <v>43865.88</v>
      </c>
      <c r="H26" s="15">
        <f t="shared" ref="H26" si="27">E26-F26</f>
        <v>604226.52</v>
      </c>
    </row>
    <row r="27" spans="1:8" x14ac:dyDescent="0.2">
      <c r="A27" s="4" t="s">
        <v>148</v>
      </c>
      <c r="B27" s="22"/>
      <c r="C27" s="15">
        <v>676588.88</v>
      </c>
      <c r="D27" s="15">
        <v>0</v>
      </c>
      <c r="E27" s="15">
        <f t="shared" ref="E27" si="28">C27+D27</f>
        <v>676588.88</v>
      </c>
      <c r="F27" s="15">
        <v>109618.21</v>
      </c>
      <c r="G27" s="15">
        <v>107780.4</v>
      </c>
      <c r="H27" s="15">
        <f t="shared" ref="H27" si="29">E27-F27</f>
        <v>566970.67000000004</v>
      </c>
    </row>
    <row r="28" spans="1:8" x14ac:dyDescent="0.2">
      <c r="A28" s="4" t="s">
        <v>149</v>
      </c>
      <c r="B28" s="22"/>
      <c r="C28" s="15">
        <v>490078</v>
      </c>
      <c r="D28" s="15">
        <v>0</v>
      </c>
      <c r="E28" s="15">
        <f t="shared" ref="E28" si="30">C28+D28</f>
        <v>490078</v>
      </c>
      <c r="F28" s="15">
        <v>63308.28</v>
      </c>
      <c r="G28" s="15">
        <v>63308.28</v>
      </c>
      <c r="H28" s="15">
        <f t="shared" ref="H28" si="31">E28-F28</f>
        <v>426769.72</v>
      </c>
    </row>
    <row r="29" spans="1:8" x14ac:dyDescent="0.2">
      <c r="A29" s="4" t="s">
        <v>150</v>
      </c>
      <c r="B29" s="22"/>
      <c r="C29" s="15">
        <v>274957.68</v>
      </c>
      <c r="D29" s="15">
        <v>0</v>
      </c>
      <c r="E29" s="15">
        <f t="shared" ref="E29" si="32">C29+D29</f>
        <v>274957.68</v>
      </c>
      <c r="F29" s="15">
        <v>59485.919999999998</v>
      </c>
      <c r="G29" s="15">
        <v>59485.919999999998</v>
      </c>
      <c r="H29" s="15">
        <f t="shared" ref="H29" si="33">E29-F29</f>
        <v>215471.76</v>
      </c>
    </row>
    <row r="30" spans="1:8" x14ac:dyDescent="0.2">
      <c r="A30" s="4" t="s">
        <v>151</v>
      </c>
      <c r="B30" s="22"/>
      <c r="C30" s="15">
        <v>1267009.76</v>
      </c>
      <c r="D30" s="15">
        <v>-50000</v>
      </c>
      <c r="E30" s="15">
        <f t="shared" ref="E30" si="34">C30+D30</f>
        <v>1217009.76</v>
      </c>
      <c r="F30" s="15">
        <v>259138.68</v>
      </c>
      <c r="G30" s="15">
        <v>245914.68</v>
      </c>
      <c r="H30" s="15">
        <f t="shared" ref="H30" si="35">E30-F30</f>
        <v>957871.08000000007</v>
      </c>
    </row>
    <row r="31" spans="1:8" x14ac:dyDescent="0.2">
      <c r="A31" s="4" t="s">
        <v>152</v>
      </c>
      <c r="B31" s="22"/>
      <c r="C31" s="15">
        <v>893318.32</v>
      </c>
      <c r="D31" s="15">
        <v>0</v>
      </c>
      <c r="E31" s="15">
        <f t="shared" ref="E31" si="36">C31+D31</f>
        <v>893318.32</v>
      </c>
      <c r="F31" s="15">
        <v>165736.5</v>
      </c>
      <c r="G31" s="15">
        <v>165736.5</v>
      </c>
      <c r="H31" s="15">
        <f t="shared" ref="H31" si="37">E31-F31</f>
        <v>727581.82</v>
      </c>
    </row>
    <row r="32" spans="1:8" x14ac:dyDescent="0.2">
      <c r="A32" s="4" t="s">
        <v>153</v>
      </c>
      <c r="B32" s="22"/>
      <c r="C32" s="15">
        <v>126632373.52</v>
      </c>
      <c r="D32" s="15">
        <v>61958841.140000001</v>
      </c>
      <c r="E32" s="15">
        <f t="shared" ref="E32" si="38">C32+D32</f>
        <v>188591214.66</v>
      </c>
      <c r="F32" s="15">
        <v>39198202.229999997</v>
      </c>
      <c r="G32" s="15">
        <v>39048387.020000003</v>
      </c>
      <c r="H32" s="15">
        <f t="shared" ref="H32" si="39">E32-F32</f>
        <v>149393012.43000001</v>
      </c>
    </row>
    <row r="33" spans="1:8" x14ac:dyDescent="0.2">
      <c r="A33" s="4" t="s">
        <v>154</v>
      </c>
      <c r="B33" s="22"/>
      <c r="C33" s="15">
        <v>4805093.32</v>
      </c>
      <c r="D33" s="15">
        <v>0</v>
      </c>
      <c r="E33" s="15">
        <f t="shared" ref="E33" si="40">C33+D33</f>
        <v>4805093.32</v>
      </c>
      <c r="F33" s="15">
        <v>984557.12</v>
      </c>
      <c r="G33" s="15">
        <v>984557.12</v>
      </c>
      <c r="H33" s="15">
        <f t="shared" ref="H33" si="41">E33-F33</f>
        <v>3820536.2</v>
      </c>
    </row>
    <row r="34" spans="1:8" x14ac:dyDescent="0.2">
      <c r="A34" s="4" t="s">
        <v>155</v>
      </c>
      <c r="B34" s="22"/>
      <c r="C34" s="15">
        <v>1760857.44</v>
      </c>
      <c r="D34" s="15">
        <v>300000</v>
      </c>
      <c r="E34" s="15">
        <f t="shared" ref="E34" si="42">C34+D34</f>
        <v>2060857.44</v>
      </c>
      <c r="F34" s="15">
        <v>340913.04</v>
      </c>
      <c r="G34" s="15">
        <v>340913.04</v>
      </c>
      <c r="H34" s="15">
        <f t="shared" ref="H34" si="43">E34-F34</f>
        <v>1719944.4</v>
      </c>
    </row>
    <row r="35" spans="1:8" x14ac:dyDescent="0.2">
      <c r="A35" s="4" t="s">
        <v>156</v>
      </c>
      <c r="B35" s="22"/>
      <c r="C35" s="15">
        <v>1148371.3600000001</v>
      </c>
      <c r="D35" s="15">
        <v>64000</v>
      </c>
      <c r="E35" s="15">
        <f t="shared" ref="E35" si="44">C35+D35</f>
        <v>1212371.3600000001</v>
      </c>
      <c r="F35" s="15">
        <v>238029.61</v>
      </c>
      <c r="G35" s="15">
        <v>237589.61</v>
      </c>
      <c r="H35" s="15">
        <f t="shared" ref="H35" si="45">E35-F35</f>
        <v>974341.75000000012</v>
      </c>
    </row>
    <row r="36" spans="1:8" x14ac:dyDescent="0.2">
      <c r="A36" s="4" t="s">
        <v>157</v>
      </c>
      <c r="B36" s="22"/>
      <c r="C36" s="15">
        <v>8170649.6799999997</v>
      </c>
      <c r="D36" s="15">
        <v>5654000</v>
      </c>
      <c r="E36" s="15">
        <f t="shared" ref="E36" si="46">C36+D36</f>
        <v>13824649.68</v>
      </c>
      <c r="F36" s="15">
        <v>510860.11</v>
      </c>
      <c r="G36" s="15">
        <v>503266.68</v>
      </c>
      <c r="H36" s="15">
        <f t="shared" ref="H36" si="47">E36-F36</f>
        <v>13313789.57</v>
      </c>
    </row>
    <row r="37" spans="1:8" x14ac:dyDescent="0.2">
      <c r="A37" s="4" t="s">
        <v>158</v>
      </c>
      <c r="B37" s="22"/>
      <c r="C37" s="15">
        <v>9295267.7599999998</v>
      </c>
      <c r="D37" s="15">
        <v>1100000</v>
      </c>
      <c r="E37" s="15">
        <f t="shared" ref="E37" si="48">C37+D37</f>
        <v>10395267.76</v>
      </c>
      <c r="F37" s="15">
        <v>3277841.22</v>
      </c>
      <c r="G37" s="15">
        <v>3274000.23</v>
      </c>
      <c r="H37" s="15">
        <f t="shared" ref="H37" si="49">E37-F37</f>
        <v>7117426.5399999991</v>
      </c>
    </row>
    <row r="38" spans="1:8" x14ac:dyDescent="0.2">
      <c r="A38" s="4" t="s">
        <v>159</v>
      </c>
      <c r="B38" s="22"/>
      <c r="C38" s="15">
        <v>3700515.56</v>
      </c>
      <c r="D38" s="15">
        <v>-2500</v>
      </c>
      <c r="E38" s="15">
        <f t="shared" ref="E38" si="50">C38+D38</f>
        <v>3698015.56</v>
      </c>
      <c r="F38" s="15">
        <v>794486.04</v>
      </c>
      <c r="G38" s="15">
        <v>747446.6</v>
      </c>
      <c r="H38" s="15">
        <f t="shared" ref="H38" si="51">E38-F38</f>
        <v>2903529.52</v>
      </c>
    </row>
    <row r="39" spans="1:8" x14ac:dyDescent="0.2">
      <c r="A39" s="4" t="s">
        <v>160</v>
      </c>
      <c r="B39" s="22"/>
      <c r="C39" s="15">
        <v>3453268.28</v>
      </c>
      <c r="D39" s="15">
        <v>9000</v>
      </c>
      <c r="E39" s="15">
        <f t="shared" ref="E39" si="52">C39+D39</f>
        <v>3462268.28</v>
      </c>
      <c r="F39" s="15">
        <v>730780.66</v>
      </c>
      <c r="G39" s="15">
        <v>713263.5</v>
      </c>
      <c r="H39" s="15">
        <f t="shared" ref="H39" si="53">E39-F39</f>
        <v>2731487.6199999996</v>
      </c>
    </row>
    <row r="40" spans="1:8" x14ac:dyDescent="0.2">
      <c r="A40" s="4" t="s">
        <v>161</v>
      </c>
      <c r="B40" s="22"/>
      <c r="C40" s="15">
        <v>2199931.92</v>
      </c>
      <c r="D40" s="15">
        <v>8500</v>
      </c>
      <c r="E40" s="15">
        <f t="shared" ref="E40" si="54">C40+D40</f>
        <v>2208431.92</v>
      </c>
      <c r="F40" s="15">
        <v>446816.43</v>
      </c>
      <c r="G40" s="15">
        <v>422712.29</v>
      </c>
      <c r="H40" s="15">
        <f t="shared" ref="H40" si="55">E40-F40</f>
        <v>1761615.49</v>
      </c>
    </row>
    <row r="41" spans="1:8" x14ac:dyDescent="0.2">
      <c r="A41" s="4" t="s">
        <v>162</v>
      </c>
      <c r="B41" s="22"/>
      <c r="C41" s="15">
        <v>2457973.96</v>
      </c>
      <c r="D41" s="15">
        <v>-70500</v>
      </c>
      <c r="E41" s="15">
        <f t="shared" ref="E41" si="56">C41+D41</f>
        <v>2387473.96</v>
      </c>
      <c r="F41" s="15">
        <v>379494.86</v>
      </c>
      <c r="G41" s="15">
        <v>377520.86</v>
      </c>
      <c r="H41" s="15">
        <f t="shared" ref="H41" si="57">E41-F41</f>
        <v>2007979.1</v>
      </c>
    </row>
    <row r="42" spans="1:8" x14ac:dyDescent="0.2">
      <c r="A42" s="4" t="s">
        <v>163</v>
      </c>
      <c r="B42" s="22"/>
      <c r="C42" s="15">
        <v>5562732.5199999996</v>
      </c>
      <c r="D42" s="15">
        <v>1967476.84</v>
      </c>
      <c r="E42" s="15">
        <f t="shared" ref="E42" si="58">C42+D42</f>
        <v>7530209.3599999994</v>
      </c>
      <c r="F42" s="15">
        <v>909084.73</v>
      </c>
      <c r="G42" s="15">
        <v>901730.2</v>
      </c>
      <c r="H42" s="15">
        <f t="shared" ref="H42" si="59">E42-F42</f>
        <v>6621124.629999999</v>
      </c>
    </row>
    <row r="43" spans="1:8" x14ac:dyDescent="0.2">
      <c r="A43" s="4" t="s">
        <v>164</v>
      </c>
      <c r="B43" s="22"/>
      <c r="C43" s="15">
        <v>3658343.84</v>
      </c>
      <c r="D43" s="15">
        <v>0</v>
      </c>
      <c r="E43" s="15">
        <f t="shared" ref="E43" si="60">C43+D43</f>
        <v>3658343.84</v>
      </c>
      <c r="F43" s="15">
        <v>219653.51</v>
      </c>
      <c r="G43" s="15">
        <v>219653.51</v>
      </c>
      <c r="H43" s="15">
        <f t="shared" ref="H43" si="61">E43-F43</f>
        <v>3438690.33</v>
      </c>
    </row>
    <row r="44" spans="1:8" x14ac:dyDescent="0.2">
      <c r="A44" s="4" t="s">
        <v>165</v>
      </c>
      <c r="B44" s="22"/>
      <c r="C44" s="15">
        <v>502823.44</v>
      </c>
      <c r="D44" s="15">
        <v>0</v>
      </c>
      <c r="E44" s="15">
        <f t="shared" ref="E44" si="62">C44+D44</f>
        <v>502823.44</v>
      </c>
      <c r="F44" s="15">
        <v>78618.960000000006</v>
      </c>
      <c r="G44" s="15">
        <v>78618.960000000006</v>
      </c>
      <c r="H44" s="15">
        <f t="shared" ref="H44" si="63">E44-F44</f>
        <v>424204.48</v>
      </c>
    </row>
    <row r="45" spans="1:8" x14ac:dyDescent="0.2">
      <c r="A45" s="4" t="s">
        <v>166</v>
      </c>
      <c r="B45" s="22"/>
      <c r="C45" s="15">
        <v>1006002.36</v>
      </c>
      <c r="D45" s="15">
        <v>-183000</v>
      </c>
      <c r="E45" s="15">
        <f t="shared" ref="E45" si="64">C45+D45</f>
        <v>823002.36</v>
      </c>
      <c r="F45" s="15">
        <v>150456.73000000001</v>
      </c>
      <c r="G45" s="15">
        <v>146272.17000000001</v>
      </c>
      <c r="H45" s="15">
        <f t="shared" ref="H45" si="65">E45-F45</f>
        <v>672545.63</v>
      </c>
    </row>
    <row r="46" spans="1:8" x14ac:dyDescent="0.2">
      <c r="A46" s="4" t="s">
        <v>167</v>
      </c>
      <c r="B46" s="22"/>
      <c r="C46" s="15">
        <v>934399.36</v>
      </c>
      <c r="D46" s="15">
        <v>199020</v>
      </c>
      <c r="E46" s="15">
        <f t="shared" ref="E46" si="66">C46+D46</f>
        <v>1133419.3599999999</v>
      </c>
      <c r="F46" s="15">
        <v>193757.72</v>
      </c>
      <c r="G46" s="15">
        <v>190107.84</v>
      </c>
      <c r="H46" s="15">
        <f t="shared" ref="H46" si="67">E46-F46</f>
        <v>939661.6399999999</v>
      </c>
    </row>
    <row r="47" spans="1:8" x14ac:dyDescent="0.2">
      <c r="A47" s="4" t="s">
        <v>168</v>
      </c>
      <c r="B47" s="22"/>
      <c r="C47" s="15">
        <v>1338243.92</v>
      </c>
      <c r="D47" s="15">
        <v>0</v>
      </c>
      <c r="E47" s="15">
        <f t="shared" ref="E47" si="68">C47+D47</f>
        <v>1338243.92</v>
      </c>
      <c r="F47" s="15">
        <v>176502.39999999999</v>
      </c>
      <c r="G47" s="15">
        <v>175296.46</v>
      </c>
      <c r="H47" s="15">
        <f t="shared" ref="H47" si="69">E47-F47</f>
        <v>1161741.52</v>
      </c>
    </row>
    <row r="48" spans="1:8" x14ac:dyDescent="0.2">
      <c r="A48" s="4" t="s">
        <v>169</v>
      </c>
      <c r="B48" s="22"/>
      <c r="C48" s="15">
        <v>318959.32</v>
      </c>
      <c r="D48" s="15">
        <v>0</v>
      </c>
      <c r="E48" s="15">
        <f t="shared" ref="E48" si="70">C48+D48</f>
        <v>318959.32</v>
      </c>
      <c r="F48" s="15">
        <v>41707.08</v>
      </c>
      <c r="G48" s="15">
        <v>41707.08</v>
      </c>
      <c r="H48" s="15">
        <f t="shared" ref="H48" si="71">E48-F48</f>
        <v>277252.24</v>
      </c>
    </row>
    <row r="49" spans="1:8" x14ac:dyDescent="0.2">
      <c r="A49" s="4" t="s">
        <v>170</v>
      </c>
      <c r="B49" s="22"/>
      <c r="C49" s="15">
        <v>2810561.88</v>
      </c>
      <c r="D49" s="15">
        <v>0</v>
      </c>
      <c r="E49" s="15">
        <f t="shared" ref="E49" si="72">C49+D49</f>
        <v>2810561.88</v>
      </c>
      <c r="F49" s="15">
        <v>487996.1</v>
      </c>
      <c r="G49" s="15">
        <v>484036.1</v>
      </c>
      <c r="H49" s="15">
        <f t="shared" ref="H49" si="73">E49-F49</f>
        <v>2322565.7799999998</v>
      </c>
    </row>
    <row r="50" spans="1:8" x14ac:dyDescent="0.2">
      <c r="A50" s="4" t="s">
        <v>171</v>
      </c>
      <c r="B50" s="22"/>
      <c r="C50" s="15">
        <v>3991016.04</v>
      </c>
      <c r="D50" s="15">
        <v>175000</v>
      </c>
      <c r="E50" s="15">
        <f t="shared" ref="E50" si="74">C50+D50</f>
        <v>4166016.04</v>
      </c>
      <c r="F50" s="15">
        <v>271123.15000000002</v>
      </c>
      <c r="G50" s="15">
        <v>265204.28000000003</v>
      </c>
      <c r="H50" s="15">
        <f t="shared" ref="H50" si="75">E50-F50</f>
        <v>3894892.89</v>
      </c>
    </row>
    <row r="51" spans="1:8" x14ac:dyDescent="0.2">
      <c r="A51" s="4" t="s">
        <v>172</v>
      </c>
      <c r="B51" s="22"/>
      <c r="C51" s="15">
        <v>774047.88</v>
      </c>
      <c r="D51" s="15">
        <v>0</v>
      </c>
      <c r="E51" s="15">
        <f t="shared" ref="E51" si="76">C51+D51</f>
        <v>774047.88</v>
      </c>
      <c r="F51" s="15">
        <v>151938.35999999999</v>
      </c>
      <c r="G51" s="15">
        <v>149827.16</v>
      </c>
      <c r="H51" s="15">
        <f t="shared" ref="H51" si="77">E51-F51</f>
        <v>622109.52</v>
      </c>
    </row>
    <row r="52" spans="1:8" x14ac:dyDescent="0.2">
      <c r="A52" s="4" t="s">
        <v>173</v>
      </c>
      <c r="B52" s="22"/>
      <c r="C52" s="15">
        <v>386573</v>
      </c>
      <c r="D52" s="15">
        <v>0</v>
      </c>
      <c r="E52" s="15">
        <f t="shared" ref="E52" si="78">C52+D52</f>
        <v>386573</v>
      </c>
      <c r="F52" s="15">
        <v>81961.81</v>
      </c>
      <c r="G52" s="15">
        <v>81961.81</v>
      </c>
      <c r="H52" s="15">
        <f t="shared" ref="H52" si="79">E52-F52</f>
        <v>304611.19</v>
      </c>
    </row>
    <row r="53" spans="1:8" x14ac:dyDescent="0.2">
      <c r="A53" s="4" t="s">
        <v>174</v>
      </c>
      <c r="B53" s="22"/>
      <c r="C53" s="15">
        <v>26743278.609999999</v>
      </c>
      <c r="D53" s="15">
        <f>2639500-16000</f>
        <v>2623500</v>
      </c>
      <c r="E53" s="15">
        <f t="shared" ref="E53" si="80">C53+D53</f>
        <v>29366778.609999999</v>
      </c>
      <c r="F53" s="15">
        <v>4384448.5599999996</v>
      </c>
      <c r="G53" s="15">
        <v>3783855.22</v>
      </c>
      <c r="H53" s="15">
        <f t="shared" ref="H53" si="81">E53-F53</f>
        <v>24982330.050000001</v>
      </c>
    </row>
    <row r="54" spans="1:8" x14ac:dyDescent="0.2">
      <c r="A54" s="4" t="s">
        <v>175</v>
      </c>
      <c r="B54" s="22"/>
      <c r="C54" s="15">
        <v>1408183.32</v>
      </c>
      <c r="D54" s="15">
        <v>0</v>
      </c>
      <c r="E54" s="15">
        <f t="shared" ref="E54" si="82">C54+D54</f>
        <v>1408183.32</v>
      </c>
      <c r="F54" s="15">
        <v>224756.2</v>
      </c>
      <c r="G54" s="15">
        <v>224123.28</v>
      </c>
      <c r="H54" s="15">
        <f t="shared" ref="H54" si="83">E54-F54</f>
        <v>1183427.1200000001</v>
      </c>
    </row>
    <row r="55" spans="1:8" x14ac:dyDescent="0.2">
      <c r="A55" s="4" t="s">
        <v>176</v>
      </c>
      <c r="B55" s="22"/>
      <c r="C55" s="15">
        <v>14786068.560000001</v>
      </c>
      <c r="D55" s="15">
        <v>0</v>
      </c>
      <c r="E55" s="15">
        <f t="shared" ref="E55" si="84">C55+D55</f>
        <v>14786068.560000001</v>
      </c>
      <c r="F55" s="15">
        <v>2743185.07</v>
      </c>
      <c r="G55" s="15">
        <v>2690044.03</v>
      </c>
      <c r="H55" s="15">
        <f t="shared" ref="H55" si="85">E55-F55</f>
        <v>12042883.49</v>
      </c>
    </row>
    <row r="56" spans="1:8" x14ac:dyDescent="0.2">
      <c r="A56" s="4" t="s">
        <v>177</v>
      </c>
      <c r="B56" s="22"/>
      <c r="C56" s="15">
        <v>1706305.2</v>
      </c>
      <c r="D56" s="15">
        <v>112600</v>
      </c>
      <c r="E56" s="15">
        <f t="shared" ref="E56" si="86">C56+D56</f>
        <v>1818905.2</v>
      </c>
      <c r="F56" s="15">
        <v>277546.34000000003</v>
      </c>
      <c r="G56" s="15">
        <v>277151.94</v>
      </c>
      <c r="H56" s="15">
        <f t="shared" ref="H56" si="87">E56-F56</f>
        <v>1541358.8599999999</v>
      </c>
    </row>
    <row r="57" spans="1:8" x14ac:dyDescent="0.2">
      <c r="A57" s="4" t="s">
        <v>178</v>
      </c>
      <c r="B57" s="22"/>
      <c r="C57" s="15">
        <v>3023083.48</v>
      </c>
      <c r="D57" s="15">
        <v>82000</v>
      </c>
      <c r="E57" s="15">
        <f t="shared" ref="E57" si="88">C57+D57</f>
        <v>3105083.48</v>
      </c>
      <c r="F57" s="15">
        <v>600276.24</v>
      </c>
      <c r="G57" s="15">
        <v>594098.84</v>
      </c>
      <c r="H57" s="15">
        <f t="shared" ref="H57" si="89">E57-F57</f>
        <v>2504807.2400000002</v>
      </c>
    </row>
    <row r="58" spans="1:8" x14ac:dyDescent="0.2">
      <c r="A58" s="4" t="s">
        <v>179</v>
      </c>
      <c r="B58" s="22"/>
      <c r="C58" s="15">
        <v>1004833.24</v>
      </c>
      <c r="D58" s="15">
        <v>7800</v>
      </c>
      <c r="E58" s="15">
        <f t="shared" ref="E58" si="90">C58+D58</f>
        <v>1012633.24</v>
      </c>
      <c r="F58" s="15">
        <v>230306.8</v>
      </c>
      <c r="G58" s="15">
        <v>207856.82</v>
      </c>
      <c r="H58" s="15">
        <f t="shared" ref="H58" si="91">E58-F58</f>
        <v>782326.44</v>
      </c>
    </row>
    <row r="59" spans="1:8" x14ac:dyDescent="0.2">
      <c r="A59" s="4" t="s">
        <v>180</v>
      </c>
      <c r="B59" s="22"/>
      <c r="C59" s="15">
        <v>1195110.92</v>
      </c>
      <c r="D59" s="15">
        <v>3991500</v>
      </c>
      <c r="E59" s="15">
        <f t="shared" ref="E59" si="92">C59+D59</f>
        <v>5186610.92</v>
      </c>
      <c r="F59" s="15">
        <v>126014.29</v>
      </c>
      <c r="G59" s="15">
        <v>126014.29</v>
      </c>
      <c r="H59" s="15">
        <f t="shared" ref="H59" si="93">E59-F59</f>
        <v>5060596.63</v>
      </c>
    </row>
    <row r="60" spans="1:8" x14ac:dyDescent="0.2">
      <c r="A60" s="4" t="s">
        <v>181</v>
      </c>
      <c r="B60" s="22"/>
      <c r="C60" s="15">
        <v>1685032.24</v>
      </c>
      <c r="D60" s="15">
        <v>0</v>
      </c>
      <c r="E60" s="15">
        <f t="shared" ref="E60" si="94">C60+D60</f>
        <v>1685032.24</v>
      </c>
      <c r="F60" s="15">
        <v>349928.2</v>
      </c>
      <c r="G60" s="15">
        <v>345549.66</v>
      </c>
      <c r="H60" s="15">
        <f t="shared" ref="H60" si="95">E60-F60</f>
        <v>1335104.04</v>
      </c>
    </row>
    <row r="61" spans="1:8" x14ac:dyDescent="0.2">
      <c r="A61" s="4" t="s">
        <v>182</v>
      </c>
      <c r="B61" s="22"/>
      <c r="C61" s="15">
        <v>734524.64</v>
      </c>
      <c r="D61" s="15">
        <v>0</v>
      </c>
      <c r="E61" s="15">
        <f t="shared" ref="E61" si="96">C61+D61</f>
        <v>734524.64</v>
      </c>
      <c r="F61" s="15">
        <v>135382.01</v>
      </c>
      <c r="G61" s="15">
        <v>134504.17000000001</v>
      </c>
      <c r="H61" s="15">
        <f t="shared" ref="H61" si="97">E61-F61</f>
        <v>599142.63</v>
      </c>
    </row>
    <row r="62" spans="1:8" x14ac:dyDescent="0.2">
      <c r="A62" s="4" t="s">
        <v>183</v>
      </c>
      <c r="B62" s="22"/>
      <c r="C62" s="15">
        <v>899724.16</v>
      </c>
      <c r="D62" s="15">
        <v>0</v>
      </c>
      <c r="E62" s="15">
        <f t="shared" ref="E62" si="98">C62+D62</f>
        <v>899724.16</v>
      </c>
      <c r="F62" s="15">
        <v>144067.96</v>
      </c>
      <c r="G62" s="15">
        <v>143832.17000000001</v>
      </c>
      <c r="H62" s="15">
        <f t="shared" ref="H62" si="99">E62-F62</f>
        <v>755656.20000000007</v>
      </c>
    </row>
    <row r="63" spans="1:8" x14ac:dyDescent="0.2">
      <c r="A63" s="4" t="s">
        <v>184</v>
      </c>
      <c r="B63" s="22"/>
      <c r="C63" s="15">
        <v>42665799.200000003</v>
      </c>
      <c r="D63" s="15">
        <v>11931604.01</v>
      </c>
      <c r="E63" s="15">
        <f t="shared" ref="E63" si="100">C63+D63</f>
        <v>54597403.210000001</v>
      </c>
      <c r="F63" s="15">
        <v>7548118.1500000004</v>
      </c>
      <c r="G63" s="15">
        <v>7198712.9299999997</v>
      </c>
      <c r="H63" s="15">
        <f t="shared" ref="H63" si="101">E63-F63</f>
        <v>47049285.060000002</v>
      </c>
    </row>
    <row r="64" spans="1:8" x14ac:dyDescent="0.2">
      <c r="A64" s="4" t="s">
        <v>185</v>
      </c>
      <c r="B64" s="22"/>
      <c r="C64" s="15">
        <v>2141117.7999999998</v>
      </c>
      <c r="D64" s="15">
        <v>379767.15</v>
      </c>
      <c r="E64" s="15">
        <f t="shared" ref="E64" si="102">C64+D64</f>
        <v>2520884.9499999997</v>
      </c>
      <c r="F64" s="15">
        <v>227190.25</v>
      </c>
      <c r="G64" s="15">
        <v>227190.25</v>
      </c>
      <c r="H64" s="15">
        <f t="shared" ref="H64" si="103">E64-F64</f>
        <v>2293694.6999999997</v>
      </c>
    </row>
    <row r="65" spans="1:8" x14ac:dyDescent="0.2">
      <c r="A65" s="4" t="s">
        <v>186</v>
      </c>
      <c r="B65" s="22"/>
      <c r="C65" s="15">
        <v>7704321.5599999996</v>
      </c>
      <c r="D65" s="15">
        <v>877000</v>
      </c>
      <c r="E65" s="15">
        <f t="shared" ref="E65" si="104">C65+D65</f>
        <v>8581321.5599999987</v>
      </c>
      <c r="F65" s="15">
        <v>1590628.31</v>
      </c>
      <c r="G65" s="15">
        <v>1584196.24</v>
      </c>
      <c r="H65" s="15">
        <f t="shared" ref="H65" si="105">E65-F65</f>
        <v>6990693.2499999981</v>
      </c>
    </row>
    <row r="66" spans="1:8" x14ac:dyDescent="0.2">
      <c r="A66" s="4" t="s">
        <v>187</v>
      </c>
      <c r="B66" s="22"/>
      <c r="C66" s="15">
        <v>414436</v>
      </c>
      <c r="D66" s="15">
        <v>18565.080000000002</v>
      </c>
      <c r="E66" s="15">
        <f t="shared" ref="E66" si="106">C66+D66</f>
        <v>433001.08</v>
      </c>
      <c r="F66" s="15">
        <v>109544.82</v>
      </c>
      <c r="G66" s="15">
        <v>93289.44</v>
      </c>
      <c r="H66" s="15">
        <f t="shared" ref="H66" si="107">E66-F66</f>
        <v>323456.26</v>
      </c>
    </row>
    <row r="67" spans="1:8" x14ac:dyDescent="0.2">
      <c r="A67" s="4" t="s">
        <v>188</v>
      </c>
      <c r="B67" s="22"/>
      <c r="C67" s="15">
        <v>1165855.08</v>
      </c>
      <c r="D67" s="15">
        <v>0</v>
      </c>
      <c r="E67" s="15">
        <f t="shared" ref="E67" si="108">C67+D67</f>
        <v>1165855.08</v>
      </c>
      <c r="F67" s="15">
        <v>272840.57</v>
      </c>
      <c r="G67" s="15">
        <v>258562.56</v>
      </c>
      <c r="H67" s="15">
        <f t="shared" ref="H67" si="109">E67-F67</f>
        <v>893014.51</v>
      </c>
    </row>
    <row r="68" spans="1:8" x14ac:dyDescent="0.2">
      <c r="A68" s="4"/>
      <c r="B68" s="22"/>
      <c r="C68" s="15"/>
      <c r="D68" s="15"/>
      <c r="E68" s="15"/>
      <c r="F68" s="15"/>
      <c r="G68" s="15"/>
      <c r="H68" s="15"/>
    </row>
    <row r="69" spans="1:8" x14ac:dyDescent="0.2">
      <c r="A69" s="4"/>
      <c r="B69" s="25"/>
      <c r="C69" s="16"/>
      <c r="D69" s="16"/>
      <c r="E69" s="16"/>
      <c r="F69" s="16"/>
      <c r="G69" s="16"/>
      <c r="H69" s="16"/>
    </row>
    <row r="70" spans="1:8" x14ac:dyDescent="0.2">
      <c r="A70" s="26"/>
      <c r="B70" s="47" t="s">
        <v>53</v>
      </c>
      <c r="C70" s="23">
        <f t="shared" ref="C70:H70" si="110">SUM(C7:C69)</f>
        <v>418473491.61000001</v>
      </c>
      <c r="D70" s="23">
        <f t="shared" si="110"/>
        <v>80722888.74000001</v>
      </c>
      <c r="E70" s="23">
        <f t="shared" si="110"/>
        <v>499196380.34999996</v>
      </c>
      <c r="F70" s="23">
        <f t="shared" si="110"/>
        <v>87536217.679999977</v>
      </c>
      <c r="G70" s="23">
        <f t="shared" si="110"/>
        <v>85550259.190000013</v>
      </c>
      <c r="H70" s="23">
        <f t="shared" si="110"/>
        <v>411660162.6699999</v>
      </c>
    </row>
    <row r="73" spans="1:8" ht="45" customHeight="1" x14ac:dyDescent="0.2">
      <c r="A73" s="53" t="s">
        <v>191</v>
      </c>
      <c r="B73" s="54"/>
      <c r="C73" s="54"/>
      <c r="D73" s="54"/>
      <c r="E73" s="54"/>
      <c r="F73" s="54"/>
      <c r="G73" s="54"/>
      <c r="H73" s="55"/>
    </row>
    <row r="75" spans="1:8" x14ac:dyDescent="0.2">
      <c r="A75" s="58" t="s">
        <v>54</v>
      </c>
      <c r="B75" s="59"/>
      <c r="C75" s="53" t="s">
        <v>60</v>
      </c>
      <c r="D75" s="54"/>
      <c r="E75" s="54"/>
      <c r="F75" s="54"/>
      <c r="G75" s="55"/>
      <c r="H75" s="56" t="s">
        <v>59</v>
      </c>
    </row>
    <row r="76" spans="1:8" ht="22.5" x14ac:dyDescent="0.2">
      <c r="A76" s="60"/>
      <c r="B76" s="61"/>
      <c r="C76" s="9" t="s">
        <v>55</v>
      </c>
      <c r="D76" s="9" t="s">
        <v>125</v>
      </c>
      <c r="E76" s="9" t="s">
        <v>56</v>
      </c>
      <c r="F76" s="9" t="s">
        <v>57</v>
      </c>
      <c r="G76" s="9" t="s">
        <v>58</v>
      </c>
      <c r="H76" s="57"/>
    </row>
    <row r="77" spans="1:8" x14ac:dyDescent="0.2">
      <c r="A77" s="62"/>
      <c r="B77" s="63"/>
      <c r="C77" s="10">
        <v>1</v>
      </c>
      <c r="D77" s="10">
        <v>2</v>
      </c>
      <c r="E77" s="10" t="s">
        <v>126</v>
      </c>
      <c r="F77" s="10">
        <v>4</v>
      </c>
      <c r="G77" s="10">
        <v>5</v>
      </c>
      <c r="H77" s="10" t="s">
        <v>127</v>
      </c>
    </row>
    <row r="78" spans="1:8" x14ac:dyDescent="0.2">
      <c r="A78" s="28"/>
      <c r="B78" s="29"/>
      <c r="C78" s="33"/>
      <c r="D78" s="33"/>
      <c r="E78" s="33"/>
      <c r="F78" s="33"/>
      <c r="G78" s="33"/>
      <c r="H78" s="33"/>
    </row>
    <row r="79" spans="1:8" x14ac:dyDescent="0.2">
      <c r="A79" s="4" t="s">
        <v>8</v>
      </c>
      <c r="B79" s="2"/>
      <c r="C79" s="34">
        <v>0</v>
      </c>
      <c r="D79" s="34">
        <v>0</v>
      </c>
      <c r="E79" s="34">
        <f>C79+D79</f>
        <v>0</v>
      </c>
      <c r="F79" s="34">
        <v>0</v>
      </c>
      <c r="G79" s="34">
        <v>0</v>
      </c>
      <c r="H79" s="34">
        <f>E79-F79</f>
        <v>0</v>
      </c>
    </row>
    <row r="80" spans="1:8" x14ac:dyDescent="0.2">
      <c r="A80" s="4" t="s">
        <v>9</v>
      </c>
      <c r="B80" s="2"/>
      <c r="C80" s="34">
        <v>0</v>
      </c>
      <c r="D80" s="34">
        <v>0</v>
      </c>
      <c r="E80" s="34">
        <f t="shared" ref="E80:E82" si="111">C80+D80</f>
        <v>0</v>
      </c>
      <c r="F80" s="34">
        <v>0</v>
      </c>
      <c r="G80" s="34">
        <v>0</v>
      </c>
      <c r="H80" s="34">
        <f t="shared" ref="H80:H82" si="112">E80-F80</f>
        <v>0</v>
      </c>
    </row>
    <row r="81" spans="1:8" x14ac:dyDescent="0.2">
      <c r="A81" s="4" t="s">
        <v>10</v>
      </c>
      <c r="B81" s="2"/>
      <c r="C81" s="34">
        <v>0</v>
      </c>
      <c r="D81" s="34">
        <v>0</v>
      </c>
      <c r="E81" s="34">
        <f t="shared" si="111"/>
        <v>0</v>
      </c>
      <c r="F81" s="34">
        <v>0</v>
      </c>
      <c r="G81" s="34">
        <v>0</v>
      </c>
      <c r="H81" s="34">
        <f t="shared" si="112"/>
        <v>0</v>
      </c>
    </row>
    <row r="82" spans="1:8" x14ac:dyDescent="0.2">
      <c r="A82" s="4" t="s">
        <v>11</v>
      </c>
      <c r="B82" s="2"/>
      <c r="C82" s="34">
        <v>0</v>
      </c>
      <c r="D82" s="34">
        <v>0</v>
      </c>
      <c r="E82" s="34">
        <f t="shared" si="111"/>
        <v>0</v>
      </c>
      <c r="F82" s="34">
        <v>0</v>
      </c>
      <c r="G82" s="34">
        <v>0</v>
      </c>
      <c r="H82" s="34">
        <f t="shared" si="112"/>
        <v>0</v>
      </c>
    </row>
    <row r="83" spans="1:8" x14ac:dyDescent="0.2">
      <c r="A83" s="4"/>
      <c r="B83" s="2"/>
      <c r="C83" s="35"/>
      <c r="D83" s="35"/>
      <c r="E83" s="35"/>
      <c r="F83" s="35"/>
      <c r="G83" s="35"/>
      <c r="H83" s="35"/>
    </row>
    <row r="84" spans="1:8" x14ac:dyDescent="0.2">
      <c r="A84" s="26"/>
      <c r="B84" s="47" t="s">
        <v>53</v>
      </c>
      <c r="C84" s="23">
        <f>SUM(C79:C83)</f>
        <v>0</v>
      </c>
      <c r="D84" s="23">
        <f>SUM(D79:D83)</f>
        <v>0</v>
      </c>
      <c r="E84" s="23">
        <f>SUM(E79:E82)</f>
        <v>0</v>
      </c>
      <c r="F84" s="23">
        <f>SUM(F79:F82)</f>
        <v>0</v>
      </c>
      <c r="G84" s="23">
        <f>SUM(G79:G82)</f>
        <v>0</v>
      </c>
      <c r="H84" s="23">
        <f>SUM(H79:H82)</f>
        <v>0</v>
      </c>
    </row>
    <row r="87" spans="1:8" ht="45" customHeight="1" x14ac:dyDescent="0.2">
      <c r="A87" s="53" t="s">
        <v>192</v>
      </c>
      <c r="B87" s="54"/>
      <c r="C87" s="54"/>
      <c r="D87" s="54"/>
      <c r="E87" s="54"/>
      <c r="F87" s="54"/>
      <c r="G87" s="54"/>
      <c r="H87" s="55"/>
    </row>
    <row r="88" spans="1:8" x14ac:dyDescent="0.2">
      <c r="A88" s="58" t="s">
        <v>54</v>
      </c>
      <c r="B88" s="59"/>
      <c r="C88" s="53" t="s">
        <v>60</v>
      </c>
      <c r="D88" s="54"/>
      <c r="E88" s="54"/>
      <c r="F88" s="54"/>
      <c r="G88" s="55"/>
      <c r="H88" s="56" t="s">
        <v>59</v>
      </c>
    </row>
    <row r="89" spans="1:8" ht="22.5" x14ac:dyDescent="0.2">
      <c r="A89" s="60"/>
      <c r="B89" s="61"/>
      <c r="C89" s="9" t="s">
        <v>55</v>
      </c>
      <c r="D89" s="9" t="s">
        <v>125</v>
      </c>
      <c r="E89" s="9" t="s">
        <v>56</v>
      </c>
      <c r="F89" s="9" t="s">
        <v>57</v>
      </c>
      <c r="G89" s="9" t="s">
        <v>58</v>
      </c>
      <c r="H89" s="57"/>
    </row>
    <row r="90" spans="1:8" x14ac:dyDescent="0.2">
      <c r="A90" s="62"/>
      <c r="B90" s="63"/>
      <c r="C90" s="10">
        <v>1</v>
      </c>
      <c r="D90" s="10">
        <v>2</v>
      </c>
      <c r="E90" s="10" t="s">
        <v>126</v>
      </c>
      <c r="F90" s="10">
        <v>4</v>
      </c>
      <c r="G90" s="10">
        <v>5</v>
      </c>
      <c r="H90" s="10" t="s">
        <v>127</v>
      </c>
    </row>
    <row r="91" spans="1:8" x14ac:dyDescent="0.2">
      <c r="A91" s="28"/>
      <c r="B91" s="29"/>
      <c r="C91" s="33"/>
      <c r="D91" s="33"/>
      <c r="E91" s="33"/>
      <c r="F91" s="33"/>
      <c r="G91" s="33"/>
      <c r="H91" s="33"/>
    </row>
    <row r="92" spans="1:8" ht="22.5" x14ac:dyDescent="0.2">
      <c r="A92" s="4"/>
      <c r="B92" s="31" t="s">
        <v>13</v>
      </c>
      <c r="C92" s="34">
        <v>0</v>
      </c>
      <c r="D92" s="34">
        <v>0</v>
      </c>
      <c r="E92" s="34">
        <f>C92+D92</f>
        <v>0</v>
      </c>
      <c r="F92" s="34">
        <v>0</v>
      </c>
      <c r="G92" s="34">
        <v>0</v>
      </c>
      <c r="H92" s="34">
        <f>E92-F92</f>
        <v>0</v>
      </c>
    </row>
    <row r="93" spans="1:8" x14ac:dyDescent="0.2">
      <c r="A93" s="4"/>
      <c r="B93" s="31"/>
      <c r="C93" s="34"/>
      <c r="D93" s="34"/>
      <c r="E93" s="34"/>
      <c r="F93" s="34"/>
      <c r="G93" s="34"/>
      <c r="H93" s="34"/>
    </row>
    <row r="94" spans="1:8" x14ac:dyDescent="0.2">
      <c r="A94" s="4"/>
      <c r="B94" s="31" t="s">
        <v>12</v>
      </c>
      <c r="C94" s="34">
        <v>0</v>
      </c>
      <c r="D94" s="34">
        <v>0</v>
      </c>
      <c r="E94" s="34">
        <f>C94+D94</f>
        <v>0</v>
      </c>
      <c r="F94" s="34">
        <v>0</v>
      </c>
      <c r="G94" s="34">
        <v>0</v>
      </c>
      <c r="H94" s="34">
        <f>E94-F94</f>
        <v>0</v>
      </c>
    </row>
    <row r="95" spans="1:8" x14ac:dyDescent="0.2">
      <c r="A95" s="4"/>
      <c r="B95" s="31"/>
      <c r="C95" s="34"/>
      <c r="D95" s="34"/>
      <c r="E95" s="34"/>
      <c r="F95" s="34"/>
      <c r="G95" s="34"/>
      <c r="H95" s="34"/>
    </row>
    <row r="96" spans="1:8" ht="22.5" x14ac:dyDescent="0.2">
      <c r="A96" s="4"/>
      <c r="B96" s="31" t="s">
        <v>14</v>
      </c>
      <c r="C96" s="34">
        <v>0</v>
      </c>
      <c r="D96" s="34">
        <v>0</v>
      </c>
      <c r="E96" s="34">
        <f>C96+D96</f>
        <v>0</v>
      </c>
      <c r="F96" s="34">
        <v>0</v>
      </c>
      <c r="G96" s="34">
        <v>0</v>
      </c>
      <c r="H96" s="34">
        <f>E96-F96</f>
        <v>0</v>
      </c>
    </row>
    <row r="97" spans="1:8" x14ac:dyDescent="0.2">
      <c r="A97" s="4"/>
      <c r="B97" s="31"/>
      <c r="C97" s="34"/>
      <c r="D97" s="34"/>
      <c r="E97" s="34"/>
      <c r="F97" s="34"/>
      <c r="G97" s="34"/>
      <c r="H97" s="34"/>
    </row>
    <row r="98" spans="1:8" ht="22.5" x14ac:dyDescent="0.2">
      <c r="A98" s="4"/>
      <c r="B98" s="31" t="s">
        <v>26</v>
      </c>
      <c r="C98" s="34">
        <v>0</v>
      </c>
      <c r="D98" s="34">
        <v>0</v>
      </c>
      <c r="E98" s="34">
        <f>C98+D98</f>
        <v>0</v>
      </c>
      <c r="F98" s="34">
        <v>0</v>
      </c>
      <c r="G98" s="34">
        <v>0</v>
      </c>
      <c r="H98" s="34">
        <f>E98-F98</f>
        <v>0</v>
      </c>
    </row>
    <row r="99" spans="1:8" x14ac:dyDescent="0.2">
      <c r="A99" s="4"/>
      <c r="B99" s="31"/>
      <c r="C99" s="34"/>
      <c r="D99" s="34"/>
      <c r="E99" s="34"/>
      <c r="F99" s="34"/>
      <c r="G99" s="34"/>
      <c r="H99" s="34"/>
    </row>
    <row r="100" spans="1:8" ht="22.5" x14ac:dyDescent="0.2">
      <c r="A100" s="4"/>
      <c r="B100" s="31" t="s">
        <v>27</v>
      </c>
      <c r="C100" s="34">
        <v>0</v>
      </c>
      <c r="D100" s="34">
        <v>0</v>
      </c>
      <c r="E100" s="34">
        <f>C100+D100</f>
        <v>0</v>
      </c>
      <c r="F100" s="34">
        <v>0</v>
      </c>
      <c r="G100" s="34">
        <v>0</v>
      </c>
      <c r="H100" s="34">
        <f>E100-F100</f>
        <v>0</v>
      </c>
    </row>
    <row r="101" spans="1:8" x14ac:dyDescent="0.2">
      <c r="A101" s="4"/>
      <c r="B101" s="31"/>
      <c r="C101" s="34"/>
      <c r="D101" s="34"/>
      <c r="E101" s="34"/>
      <c r="F101" s="34"/>
      <c r="G101" s="34"/>
      <c r="H101" s="34"/>
    </row>
    <row r="102" spans="1:8" ht="22.5" x14ac:dyDescent="0.2">
      <c r="A102" s="4"/>
      <c r="B102" s="31" t="s">
        <v>34</v>
      </c>
      <c r="C102" s="34">
        <v>0</v>
      </c>
      <c r="D102" s="34">
        <v>0</v>
      </c>
      <c r="E102" s="34">
        <f>C102+D102</f>
        <v>0</v>
      </c>
      <c r="F102" s="34">
        <v>0</v>
      </c>
      <c r="G102" s="34">
        <v>0</v>
      </c>
      <c r="H102" s="34">
        <f>E102-F102</f>
        <v>0</v>
      </c>
    </row>
    <row r="103" spans="1:8" x14ac:dyDescent="0.2">
      <c r="A103" s="4"/>
      <c r="B103" s="31"/>
      <c r="C103" s="34"/>
      <c r="D103" s="34"/>
      <c r="E103" s="34"/>
      <c r="F103" s="34"/>
      <c r="G103" s="34"/>
      <c r="H103" s="34"/>
    </row>
    <row r="104" spans="1:8" x14ac:dyDescent="0.2">
      <c r="A104" s="4"/>
      <c r="B104" s="31" t="s">
        <v>15</v>
      </c>
      <c r="C104" s="34">
        <v>0</v>
      </c>
      <c r="D104" s="34">
        <v>0</v>
      </c>
      <c r="E104" s="34">
        <f>C104+D104</f>
        <v>0</v>
      </c>
      <c r="F104" s="34">
        <v>0</v>
      </c>
      <c r="G104" s="34">
        <v>0</v>
      </c>
      <c r="H104" s="34">
        <f>E104-F104</f>
        <v>0</v>
      </c>
    </row>
    <row r="105" spans="1:8" x14ac:dyDescent="0.2">
      <c r="A105" s="30"/>
      <c r="B105" s="32"/>
      <c r="C105" s="35"/>
      <c r="D105" s="35"/>
      <c r="E105" s="35"/>
      <c r="F105" s="35"/>
      <c r="G105" s="35"/>
      <c r="H105" s="35"/>
    </row>
    <row r="106" spans="1:8" x14ac:dyDescent="0.2">
      <c r="A106" s="26"/>
      <c r="B106" s="47" t="s">
        <v>53</v>
      </c>
      <c r="C106" s="23">
        <f t="shared" ref="C106:H106" si="113">SUM(C92:C104)</f>
        <v>0</v>
      </c>
      <c r="D106" s="23">
        <f t="shared" si="113"/>
        <v>0</v>
      </c>
      <c r="E106" s="23">
        <f t="shared" si="113"/>
        <v>0</v>
      </c>
      <c r="F106" s="23">
        <f t="shared" si="113"/>
        <v>0</v>
      </c>
      <c r="G106" s="23">
        <f t="shared" si="113"/>
        <v>0</v>
      </c>
      <c r="H106" s="23">
        <f t="shared" si="113"/>
        <v>0</v>
      </c>
    </row>
    <row r="108" spans="1:8" x14ac:dyDescent="0.2">
      <c r="A108" s="1" t="s">
        <v>195</v>
      </c>
    </row>
  </sheetData>
  <sheetProtection formatCells="0" formatColumns="0" formatRows="0" insertRows="0" deleteRows="0" autoFilter="0"/>
  <mergeCells count="12">
    <mergeCell ref="A1:H1"/>
    <mergeCell ref="A3:B5"/>
    <mergeCell ref="A73:H73"/>
    <mergeCell ref="A75:B77"/>
    <mergeCell ref="C3:G3"/>
    <mergeCell ref="H3:H4"/>
    <mergeCell ref="A87:H87"/>
    <mergeCell ref="A88:B90"/>
    <mergeCell ref="C88:G88"/>
    <mergeCell ref="H88:H89"/>
    <mergeCell ref="C75:G75"/>
    <mergeCell ref="H75:H76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workbookViewId="0">
      <selection activeCell="A44" sqref="A44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3" t="s">
        <v>194</v>
      </c>
      <c r="B1" s="54"/>
      <c r="C1" s="54"/>
      <c r="D1" s="54"/>
      <c r="E1" s="54"/>
      <c r="F1" s="54"/>
      <c r="G1" s="54"/>
      <c r="H1" s="55"/>
    </row>
    <row r="2" spans="1:8" x14ac:dyDescent="0.2">
      <c r="A2" s="58" t="s">
        <v>54</v>
      </c>
      <c r="B2" s="59"/>
      <c r="C2" s="53" t="s">
        <v>60</v>
      </c>
      <c r="D2" s="54"/>
      <c r="E2" s="54"/>
      <c r="F2" s="54"/>
      <c r="G2" s="55"/>
      <c r="H2" s="56" t="s">
        <v>59</v>
      </c>
    </row>
    <row r="3" spans="1:8" ht="24.95" customHeight="1" x14ac:dyDescent="0.2">
      <c r="A3" s="60"/>
      <c r="B3" s="61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7"/>
    </row>
    <row r="4" spans="1:8" x14ac:dyDescent="0.2">
      <c r="A4" s="62"/>
      <c r="B4" s="63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4"/>
      <c r="B5" s="45"/>
      <c r="C5" s="14"/>
      <c r="D5" s="14"/>
      <c r="E5" s="14"/>
      <c r="F5" s="14"/>
      <c r="G5" s="14"/>
      <c r="H5" s="14"/>
    </row>
    <row r="6" spans="1:8" x14ac:dyDescent="0.2">
      <c r="A6" s="41" t="s">
        <v>16</v>
      </c>
      <c r="B6" s="39"/>
      <c r="C6" s="15">
        <f t="shared" ref="C6:H6" si="0">SUM(C7:C14)</f>
        <v>212540733.41000003</v>
      </c>
      <c r="D6" s="15">
        <f t="shared" si="0"/>
        <v>7903150.7600000007</v>
      </c>
      <c r="E6" s="15">
        <f t="shared" si="0"/>
        <v>220443884.17000002</v>
      </c>
      <c r="F6" s="15">
        <f t="shared" si="0"/>
        <v>35201395.359999999</v>
      </c>
      <c r="G6" s="15">
        <f t="shared" si="0"/>
        <v>33621684.310000002</v>
      </c>
      <c r="H6" s="15">
        <f t="shared" si="0"/>
        <v>185242488.81</v>
      </c>
    </row>
    <row r="7" spans="1:8" x14ac:dyDescent="0.2">
      <c r="A7" s="38"/>
      <c r="B7" s="42" t="s">
        <v>42</v>
      </c>
      <c r="C7" s="15">
        <v>13187616.74</v>
      </c>
      <c r="D7" s="15">
        <v>0</v>
      </c>
      <c r="E7" s="15">
        <f>C7+D7</f>
        <v>13187616.74</v>
      </c>
      <c r="F7" s="15">
        <v>2689874.53</v>
      </c>
      <c r="G7" s="15">
        <v>2556352.65</v>
      </c>
      <c r="H7" s="15">
        <f>E7-F7</f>
        <v>10497742.210000001</v>
      </c>
    </row>
    <row r="8" spans="1:8" x14ac:dyDescent="0.2">
      <c r="A8" s="38"/>
      <c r="B8" s="42" t="s">
        <v>17</v>
      </c>
      <c r="C8" s="15">
        <v>452480.96</v>
      </c>
      <c r="D8" s="15">
        <v>0</v>
      </c>
      <c r="E8" s="15">
        <f t="shared" ref="E8:E14" si="1">C8+D8</f>
        <v>452480.96</v>
      </c>
      <c r="F8" s="15">
        <v>98966.43</v>
      </c>
      <c r="G8" s="15">
        <v>98606.83</v>
      </c>
      <c r="H8" s="15">
        <f t="shared" ref="H8:H14" si="2">E8-F8</f>
        <v>353514.53</v>
      </c>
    </row>
    <row r="9" spans="1:8" x14ac:dyDescent="0.2">
      <c r="A9" s="38"/>
      <c r="B9" s="42" t="s">
        <v>43</v>
      </c>
      <c r="C9" s="15">
        <v>51524763.840000004</v>
      </c>
      <c r="D9" s="15">
        <f>5387618.14-16000</f>
        <v>5371618.1399999997</v>
      </c>
      <c r="E9" s="15">
        <f t="shared" si="1"/>
        <v>56896381.980000004</v>
      </c>
      <c r="F9" s="15">
        <v>8949510.9600000009</v>
      </c>
      <c r="G9" s="15">
        <v>8266125.4800000004</v>
      </c>
      <c r="H9" s="15">
        <f t="shared" si="2"/>
        <v>47946871.020000003</v>
      </c>
    </row>
    <row r="10" spans="1:8" x14ac:dyDescent="0.2">
      <c r="A10" s="38"/>
      <c r="B10" s="42" t="s">
        <v>3</v>
      </c>
      <c r="C10" s="15">
        <v>0</v>
      </c>
      <c r="D10" s="15">
        <v>0</v>
      </c>
      <c r="E10" s="15">
        <f t="shared" si="1"/>
        <v>0</v>
      </c>
      <c r="F10" s="15">
        <v>0</v>
      </c>
      <c r="G10" s="15">
        <v>0</v>
      </c>
      <c r="H10" s="15">
        <f t="shared" si="2"/>
        <v>0</v>
      </c>
    </row>
    <row r="11" spans="1:8" x14ac:dyDescent="0.2">
      <c r="A11" s="38"/>
      <c r="B11" s="42" t="s">
        <v>23</v>
      </c>
      <c r="C11" s="15">
        <v>75316387.230000004</v>
      </c>
      <c r="D11" s="15">
        <v>-10674403.619999999</v>
      </c>
      <c r="E11" s="15">
        <f t="shared" si="1"/>
        <v>64641983.610000007</v>
      </c>
      <c r="F11" s="15">
        <v>10830509.119999999</v>
      </c>
      <c r="G11" s="15">
        <v>10509451.66</v>
      </c>
      <c r="H11" s="15">
        <f t="shared" si="2"/>
        <v>53811474.49000001</v>
      </c>
    </row>
    <row r="12" spans="1:8" x14ac:dyDescent="0.2">
      <c r="A12" s="38"/>
      <c r="B12" s="42" t="s">
        <v>18</v>
      </c>
      <c r="C12" s="15">
        <v>0</v>
      </c>
      <c r="D12" s="15">
        <v>0</v>
      </c>
      <c r="E12" s="15">
        <f t="shared" si="1"/>
        <v>0</v>
      </c>
      <c r="F12" s="15">
        <v>0</v>
      </c>
      <c r="G12" s="15">
        <v>0</v>
      </c>
      <c r="H12" s="15">
        <f t="shared" si="2"/>
        <v>0</v>
      </c>
    </row>
    <row r="13" spans="1:8" x14ac:dyDescent="0.2">
      <c r="A13" s="38"/>
      <c r="B13" s="42" t="s">
        <v>44</v>
      </c>
      <c r="C13" s="15">
        <v>54091529.640000001</v>
      </c>
      <c r="D13" s="15">
        <v>13206936.24</v>
      </c>
      <c r="E13" s="15">
        <f t="shared" si="1"/>
        <v>67298465.879999995</v>
      </c>
      <c r="F13" s="15">
        <v>9748322.0999999996</v>
      </c>
      <c r="G13" s="15">
        <v>9361951.4199999999</v>
      </c>
      <c r="H13" s="15">
        <f t="shared" si="2"/>
        <v>57550143.779999994</v>
      </c>
    </row>
    <row r="14" spans="1:8" x14ac:dyDescent="0.2">
      <c r="A14" s="38"/>
      <c r="B14" s="42" t="s">
        <v>19</v>
      </c>
      <c r="C14" s="15">
        <v>17967955</v>
      </c>
      <c r="D14" s="15">
        <v>-1000</v>
      </c>
      <c r="E14" s="15">
        <f t="shared" si="1"/>
        <v>17966955</v>
      </c>
      <c r="F14" s="15">
        <v>2884212.22</v>
      </c>
      <c r="G14" s="15">
        <v>2829196.27</v>
      </c>
      <c r="H14" s="15">
        <f t="shared" si="2"/>
        <v>15082742.779999999</v>
      </c>
    </row>
    <row r="15" spans="1:8" x14ac:dyDescent="0.2">
      <c r="A15" s="40"/>
      <c r="B15" s="42"/>
      <c r="C15" s="15"/>
      <c r="D15" s="15"/>
      <c r="E15" s="15"/>
      <c r="F15" s="15"/>
      <c r="G15" s="15"/>
      <c r="H15" s="15"/>
    </row>
    <row r="16" spans="1:8" x14ac:dyDescent="0.2">
      <c r="A16" s="41" t="s">
        <v>20</v>
      </c>
      <c r="B16" s="43"/>
      <c r="C16" s="15">
        <f t="shared" ref="C16:H16" si="3">SUM(C17:C23)</f>
        <v>196531184.47999999</v>
      </c>
      <c r="D16" s="15">
        <f t="shared" si="3"/>
        <v>70502237.979999989</v>
      </c>
      <c r="E16" s="15">
        <f t="shared" si="3"/>
        <v>267033422.46000001</v>
      </c>
      <c r="F16" s="15">
        <f t="shared" si="3"/>
        <v>50799579.899999991</v>
      </c>
      <c r="G16" s="15">
        <f t="shared" si="3"/>
        <v>50395210.860000007</v>
      </c>
      <c r="H16" s="15">
        <f t="shared" si="3"/>
        <v>216233842.55999997</v>
      </c>
    </row>
    <row r="17" spans="1:8" x14ac:dyDescent="0.2">
      <c r="A17" s="38"/>
      <c r="B17" s="42" t="s">
        <v>45</v>
      </c>
      <c r="C17" s="15">
        <v>10980300</v>
      </c>
      <c r="D17" s="15">
        <v>4420974.83</v>
      </c>
      <c r="E17" s="15">
        <f>C17+D17</f>
        <v>15401274.83</v>
      </c>
      <c r="F17" s="15">
        <v>5629612.0499999998</v>
      </c>
      <c r="G17" s="15">
        <v>5621392.5199999996</v>
      </c>
      <c r="H17" s="15">
        <f t="shared" ref="H17:H23" si="4">E17-F17</f>
        <v>9771662.7800000012</v>
      </c>
    </row>
    <row r="18" spans="1:8" x14ac:dyDescent="0.2">
      <c r="A18" s="38"/>
      <c r="B18" s="42" t="s">
        <v>28</v>
      </c>
      <c r="C18" s="15">
        <v>163454900.63999999</v>
      </c>
      <c r="D18" s="15">
        <v>55475706.829999998</v>
      </c>
      <c r="E18" s="15">
        <f t="shared" ref="E18:E23" si="5">C18+D18</f>
        <v>218930607.46999997</v>
      </c>
      <c r="F18" s="15">
        <v>37410712.479999997</v>
      </c>
      <c r="G18" s="15">
        <v>37146730.009999998</v>
      </c>
      <c r="H18" s="15">
        <f t="shared" si="4"/>
        <v>181519894.98999998</v>
      </c>
    </row>
    <row r="19" spans="1:8" x14ac:dyDescent="0.2">
      <c r="A19" s="38"/>
      <c r="B19" s="42" t="s">
        <v>21</v>
      </c>
      <c r="C19" s="15">
        <v>502823.44</v>
      </c>
      <c r="D19" s="15">
        <v>0</v>
      </c>
      <c r="E19" s="15">
        <f t="shared" si="5"/>
        <v>502823.44</v>
      </c>
      <c r="F19" s="15">
        <v>78618.960000000006</v>
      </c>
      <c r="G19" s="15">
        <v>78618.960000000006</v>
      </c>
      <c r="H19" s="15">
        <f t="shared" si="4"/>
        <v>424204.48</v>
      </c>
    </row>
    <row r="20" spans="1:8" x14ac:dyDescent="0.2">
      <c r="A20" s="38"/>
      <c r="B20" s="42" t="s">
        <v>46</v>
      </c>
      <c r="C20" s="15">
        <v>10517745</v>
      </c>
      <c r="D20" s="15">
        <v>2730134.65</v>
      </c>
      <c r="E20" s="15">
        <f t="shared" si="5"/>
        <v>13247879.65</v>
      </c>
      <c r="F20" s="15">
        <v>2656103.4300000002</v>
      </c>
      <c r="G20" s="15">
        <v>2623917.5699999998</v>
      </c>
      <c r="H20" s="15">
        <f t="shared" si="4"/>
        <v>10591776.220000001</v>
      </c>
    </row>
    <row r="21" spans="1:8" x14ac:dyDescent="0.2">
      <c r="A21" s="38"/>
      <c r="B21" s="42" t="s">
        <v>47</v>
      </c>
      <c r="C21" s="15">
        <v>3991016.04</v>
      </c>
      <c r="D21" s="15">
        <v>7676401.6699999999</v>
      </c>
      <c r="E21" s="15">
        <f t="shared" si="5"/>
        <v>11667417.710000001</v>
      </c>
      <c r="F21" s="15">
        <v>4296600.4000000004</v>
      </c>
      <c r="G21" s="15">
        <v>4290681.53</v>
      </c>
      <c r="H21" s="15">
        <f t="shared" si="4"/>
        <v>7370817.3100000005</v>
      </c>
    </row>
    <row r="22" spans="1:8" x14ac:dyDescent="0.2">
      <c r="A22" s="38"/>
      <c r="B22" s="42" t="s">
        <v>48</v>
      </c>
      <c r="C22" s="15">
        <v>7084399.3600000003</v>
      </c>
      <c r="D22" s="15">
        <v>0</v>
      </c>
      <c r="E22" s="15">
        <f t="shared" si="5"/>
        <v>7084399.3600000003</v>
      </c>
      <c r="F22" s="15">
        <v>727932.58</v>
      </c>
      <c r="G22" s="15">
        <v>633870.27</v>
      </c>
      <c r="H22" s="15">
        <f t="shared" si="4"/>
        <v>6356466.7800000003</v>
      </c>
    </row>
    <row r="23" spans="1:8" x14ac:dyDescent="0.2">
      <c r="A23" s="38"/>
      <c r="B23" s="42" t="s">
        <v>4</v>
      </c>
      <c r="C23" s="15">
        <v>0</v>
      </c>
      <c r="D23" s="15">
        <v>199020</v>
      </c>
      <c r="E23" s="15">
        <f t="shared" si="5"/>
        <v>199020</v>
      </c>
      <c r="F23" s="15">
        <v>0</v>
      </c>
      <c r="G23" s="15">
        <v>0</v>
      </c>
      <c r="H23" s="15">
        <f t="shared" si="4"/>
        <v>199020</v>
      </c>
    </row>
    <row r="24" spans="1:8" x14ac:dyDescent="0.2">
      <c r="A24" s="40"/>
      <c r="B24" s="42"/>
      <c r="C24" s="15"/>
      <c r="D24" s="15"/>
      <c r="E24" s="15"/>
      <c r="F24" s="15"/>
      <c r="G24" s="15"/>
      <c r="H24" s="15"/>
    </row>
    <row r="25" spans="1:8" x14ac:dyDescent="0.2">
      <c r="A25" s="41" t="s">
        <v>49</v>
      </c>
      <c r="B25" s="43"/>
      <c r="C25" s="15">
        <f t="shared" ref="C25:H25" si="6">SUM(C26:C34)</f>
        <v>6294430.8799999999</v>
      </c>
      <c r="D25" s="15">
        <f t="shared" si="6"/>
        <v>2317500</v>
      </c>
      <c r="E25" s="15">
        <f t="shared" si="6"/>
        <v>8611930.879999999</v>
      </c>
      <c r="F25" s="15">
        <f t="shared" si="6"/>
        <v>1035118.68</v>
      </c>
      <c r="G25" s="15">
        <f t="shared" si="6"/>
        <v>1033240.28</v>
      </c>
      <c r="H25" s="15">
        <f t="shared" si="6"/>
        <v>7576812.2000000002</v>
      </c>
    </row>
    <row r="26" spans="1:8" x14ac:dyDescent="0.2">
      <c r="A26" s="38"/>
      <c r="B26" s="42" t="s">
        <v>29</v>
      </c>
      <c r="C26" s="15">
        <v>5099319.96</v>
      </c>
      <c r="D26" s="15">
        <v>57500</v>
      </c>
      <c r="E26" s="15">
        <f>C26+D26</f>
        <v>5156819.96</v>
      </c>
      <c r="F26" s="15">
        <v>909104.39</v>
      </c>
      <c r="G26" s="15">
        <v>907225.99</v>
      </c>
      <c r="H26" s="15">
        <f t="shared" ref="H26:H34" si="7">E26-F26</f>
        <v>4247715.57</v>
      </c>
    </row>
    <row r="27" spans="1:8" x14ac:dyDescent="0.2">
      <c r="A27" s="38"/>
      <c r="B27" s="42" t="s">
        <v>24</v>
      </c>
      <c r="C27" s="15">
        <v>0</v>
      </c>
      <c r="D27" s="15">
        <v>1260000</v>
      </c>
      <c r="E27" s="15">
        <f t="shared" ref="E27:E34" si="8">C27+D27</f>
        <v>1260000</v>
      </c>
      <c r="F27" s="15">
        <v>0</v>
      </c>
      <c r="G27" s="15">
        <v>0</v>
      </c>
      <c r="H27" s="15">
        <f t="shared" si="7"/>
        <v>1260000</v>
      </c>
    </row>
    <row r="28" spans="1:8" x14ac:dyDescent="0.2">
      <c r="A28" s="38"/>
      <c r="B28" s="42" t="s">
        <v>30</v>
      </c>
      <c r="C28" s="15">
        <v>0</v>
      </c>
      <c r="D28" s="15">
        <v>0</v>
      </c>
      <c r="E28" s="15">
        <f t="shared" si="8"/>
        <v>0</v>
      </c>
      <c r="F28" s="15">
        <v>0</v>
      </c>
      <c r="G28" s="15">
        <v>0</v>
      </c>
      <c r="H28" s="15">
        <f t="shared" si="7"/>
        <v>0</v>
      </c>
    </row>
    <row r="29" spans="1:8" x14ac:dyDescent="0.2">
      <c r="A29" s="38"/>
      <c r="B29" s="42" t="s">
        <v>50</v>
      </c>
      <c r="C29" s="15">
        <v>0</v>
      </c>
      <c r="D29" s="15">
        <v>0</v>
      </c>
      <c r="E29" s="15">
        <f t="shared" si="8"/>
        <v>0</v>
      </c>
      <c r="F29" s="15">
        <v>0</v>
      </c>
      <c r="G29" s="15">
        <v>0</v>
      </c>
      <c r="H29" s="15">
        <f t="shared" si="7"/>
        <v>0</v>
      </c>
    </row>
    <row r="30" spans="1:8" x14ac:dyDescent="0.2">
      <c r="A30" s="38"/>
      <c r="B30" s="42" t="s">
        <v>22</v>
      </c>
      <c r="C30" s="15">
        <v>0</v>
      </c>
      <c r="D30" s="15">
        <v>0</v>
      </c>
      <c r="E30" s="15">
        <f t="shared" si="8"/>
        <v>0</v>
      </c>
      <c r="F30" s="15">
        <v>0</v>
      </c>
      <c r="G30" s="15">
        <v>0</v>
      </c>
      <c r="H30" s="15">
        <f t="shared" si="7"/>
        <v>0</v>
      </c>
    </row>
    <row r="31" spans="1:8" x14ac:dyDescent="0.2">
      <c r="A31" s="38"/>
      <c r="B31" s="42" t="s">
        <v>5</v>
      </c>
      <c r="C31" s="15">
        <v>0</v>
      </c>
      <c r="D31" s="15">
        <v>0</v>
      </c>
      <c r="E31" s="15">
        <f t="shared" si="8"/>
        <v>0</v>
      </c>
      <c r="F31" s="15">
        <v>0</v>
      </c>
      <c r="G31" s="15">
        <v>0</v>
      </c>
      <c r="H31" s="15">
        <f t="shared" si="7"/>
        <v>0</v>
      </c>
    </row>
    <row r="32" spans="1:8" x14ac:dyDescent="0.2">
      <c r="A32" s="38"/>
      <c r="B32" s="42" t="s">
        <v>6</v>
      </c>
      <c r="C32" s="15">
        <v>1195110.92</v>
      </c>
      <c r="D32" s="15">
        <v>1000000</v>
      </c>
      <c r="E32" s="15">
        <f t="shared" si="8"/>
        <v>2195110.92</v>
      </c>
      <c r="F32" s="15">
        <v>126014.29</v>
      </c>
      <c r="G32" s="15">
        <v>126014.29</v>
      </c>
      <c r="H32" s="15">
        <f t="shared" si="7"/>
        <v>2069096.63</v>
      </c>
    </row>
    <row r="33" spans="1:8" x14ac:dyDescent="0.2">
      <c r="A33" s="38"/>
      <c r="B33" s="42" t="s">
        <v>51</v>
      </c>
      <c r="C33" s="15">
        <v>0</v>
      </c>
      <c r="D33" s="15">
        <v>0</v>
      </c>
      <c r="E33" s="15">
        <f t="shared" si="8"/>
        <v>0</v>
      </c>
      <c r="F33" s="15">
        <v>0</v>
      </c>
      <c r="G33" s="15">
        <v>0</v>
      </c>
      <c r="H33" s="15">
        <f t="shared" si="7"/>
        <v>0</v>
      </c>
    </row>
    <row r="34" spans="1:8" x14ac:dyDescent="0.2">
      <c r="A34" s="38"/>
      <c r="B34" s="42" t="s">
        <v>31</v>
      </c>
      <c r="C34" s="15">
        <v>0</v>
      </c>
      <c r="D34" s="15">
        <v>0</v>
      </c>
      <c r="E34" s="15">
        <f t="shared" si="8"/>
        <v>0</v>
      </c>
      <c r="F34" s="15">
        <v>0</v>
      </c>
      <c r="G34" s="15">
        <v>0</v>
      </c>
      <c r="H34" s="15">
        <f t="shared" si="7"/>
        <v>0</v>
      </c>
    </row>
    <row r="35" spans="1:8" x14ac:dyDescent="0.2">
      <c r="A35" s="40"/>
      <c r="B35" s="42"/>
      <c r="C35" s="15"/>
      <c r="D35" s="15"/>
      <c r="E35" s="15"/>
      <c r="F35" s="15"/>
      <c r="G35" s="15"/>
      <c r="H35" s="15"/>
    </row>
    <row r="36" spans="1:8" x14ac:dyDescent="0.2">
      <c r="A36" s="41" t="s">
        <v>32</v>
      </c>
      <c r="B36" s="43"/>
      <c r="C36" s="15">
        <f t="shared" ref="C36:H36" si="9">SUM(C37:C40)</f>
        <v>3107142.84</v>
      </c>
      <c r="D36" s="15">
        <f t="shared" si="9"/>
        <v>0</v>
      </c>
      <c r="E36" s="15">
        <f t="shared" si="9"/>
        <v>3107142.84</v>
      </c>
      <c r="F36" s="15">
        <f t="shared" si="9"/>
        <v>500123.74</v>
      </c>
      <c r="G36" s="15">
        <f t="shared" si="9"/>
        <v>500123.74</v>
      </c>
      <c r="H36" s="15">
        <f t="shared" si="9"/>
        <v>2607019.0999999996</v>
      </c>
    </row>
    <row r="37" spans="1:8" x14ac:dyDescent="0.2">
      <c r="A37" s="38"/>
      <c r="B37" s="42" t="s">
        <v>52</v>
      </c>
      <c r="C37" s="15">
        <v>3107142.84</v>
      </c>
      <c r="D37" s="15">
        <v>0</v>
      </c>
      <c r="E37" s="15">
        <f>C37+D37</f>
        <v>3107142.84</v>
      </c>
      <c r="F37" s="15">
        <v>500123.74</v>
      </c>
      <c r="G37" s="15">
        <v>500123.74</v>
      </c>
      <c r="H37" s="15">
        <f t="shared" ref="H37:H40" si="10">E37-F37</f>
        <v>2607019.0999999996</v>
      </c>
    </row>
    <row r="38" spans="1:8" ht="22.5" x14ac:dyDescent="0.2">
      <c r="A38" s="38"/>
      <c r="B38" s="42" t="s">
        <v>25</v>
      </c>
      <c r="C38" s="15">
        <v>0</v>
      </c>
      <c r="D38" s="15">
        <v>0</v>
      </c>
      <c r="E38" s="15">
        <f t="shared" ref="E38:E40" si="11">C38+D38</f>
        <v>0</v>
      </c>
      <c r="F38" s="15">
        <v>0</v>
      </c>
      <c r="G38" s="15">
        <v>0</v>
      </c>
      <c r="H38" s="15">
        <f t="shared" si="10"/>
        <v>0</v>
      </c>
    </row>
    <row r="39" spans="1:8" x14ac:dyDescent="0.2">
      <c r="A39" s="38"/>
      <c r="B39" s="42" t="s">
        <v>33</v>
      </c>
      <c r="C39" s="15">
        <v>0</v>
      </c>
      <c r="D39" s="15">
        <v>0</v>
      </c>
      <c r="E39" s="15">
        <f t="shared" si="11"/>
        <v>0</v>
      </c>
      <c r="F39" s="15">
        <v>0</v>
      </c>
      <c r="G39" s="15">
        <v>0</v>
      </c>
      <c r="H39" s="15">
        <f t="shared" si="10"/>
        <v>0</v>
      </c>
    </row>
    <row r="40" spans="1:8" x14ac:dyDescent="0.2">
      <c r="A40" s="38"/>
      <c r="B40" s="42" t="s">
        <v>7</v>
      </c>
      <c r="C40" s="15">
        <v>0</v>
      </c>
      <c r="D40" s="15">
        <v>0</v>
      </c>
      <c r="E40" s="15">
        <f t="shared" si="11"/>
        <v>0</v>
      </c>
      <c r="F40" s="15">
        <v>0</v>
      </c>
      <c r="G40" s="15">
        <v>0</v>
      </c>
      <c r="H40" s="15">
        <f t="shared" si="10"/>
        <v>0</v>
      </c>
    </row>
    <row r="41" spans="1:8" x14ac:dyDescent="0.2">
      <c r="A41" s="40"/>
      <c r="B41" s="42"/>
      <c r="C41" s="15"/>
      <c r="D41" s="15"/>
      <c r="E41" s="15"/>
      <c r="F41" s="15"/>
      <c r="G41" s="15"/>
      <c r="H41" s="15"/>
    </row>
    <row r="42" spans="1:8" x14ac:dyDescent="0.2">
      <c r="A42" s="46"/>
      <c r="B42" s="47" t="s">
        <v>53</v>
      </c>
      <c r="C42" s="23">
        <f t="shared" ref="C42:H42" si="12">SUM(C36+C25+C16+C6)</f>
        <v>418473491.61000001</v>
      </c>
      <c r="D42" s="23">
        <f t="shared" si="12"/>
        <v>80722888.739999995</v>
      </c>
      <c r="E42" s="23">
        <f t="shared" si="12"/>
        <v>499196380.35000002</v>
      </c>
      <c r="F42" s="23">
        <f t="shared" si="12"/>
        <v>87536217.679999992</v>
      </c>
      <c r="G42" s="23">
        <f t="shared" si="12"/>
        <v>85550259.190000013</v>
      </c>
      <c r="H42" s="23">
        <f t="shared" si="12"/>
        <v>411660162.66999996</v>
      </c>
    </row>
    <row r="43" spans="1:8" x14ac:dyDescent="0.2">
      <c r="A43" s="37"/>
      <c r="B43" s="37"/>
      <c r="C43" s="37"/>
      <c r="D43" s="37"/>
      <c r="E43" s="37"/>
      <c r="F43" s="37"/>
      <c r="G43" s="37"/>
      <c r="H43" s="37"/>
    </row>
    <row r="44" spans="1:8" x14ac:dyDescent="0.2">
      <c r="A44" s="37" t="s">
        <v>195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7"/>
      <c r="B45" s="37"/>
      <c r="C45" s="37"/>
      <c r="D45" s="37"/>
      <c r="E45" s="37"/>
      <c r="F45" s="37"/>
      <c r="G45" s="37"/>
      <c r="H45" s="37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2019-04-27T15:21:45Z</cp:lastPrinted>
  <dcterms:created xsi:type="dcterms:W3CDTF">2014-02-10T03:37:14Z</dcterms:created>
  <dcterms:modified xsi:type="dcterms:W3CDTF">2019-04-29T21:15:45Z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