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15360" windowHeight="834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D9" i="5" l="1"/>
  <c r="D53" i="4"/>
  <c r="D6" i="8"/>
  <c r="D14" i="6"/>
  <c r="E67" i="4"/>
  <c r="H67" i="4" s="1"/>
  <c r="E66" i="4"/>
  <c r="H66" i="4" s="1"/>
  <c r="E65" i="4"/>
  <c r="H65" i="4" s="1"/>
  <c r="E64" i="4"/>
  <c r="H64" i="4" s="1"/>
  <c r="E63" i="4"/>
  <c r="H63" i="4" s="1"/>
  <c r="E62" i="4"/>
  <c r="H62" i="4" s="1"/>
  <c r="E61" i="4"/>
  <c r="H61" i="4" s="1"/>
  <c r="E60" i="4"/>
  <c r="H60" i="4" s="1"/>
  <c r="E59" i="4"/>
  <c r="H59" i="4" s="1"/>
  <c r="E58" i="4"/>
  <c r="H58" i="4" s="1"/>
  <c r="E57" i="4"/>
  <c r="H57" i="4" s="1"/>
  <c r="E56" i="4"/>
  <c r="H56" i="4" s="1"/>
  <c r="E55" i="4"/>
  <c r="H55" i="4" s="1"/>
  <c r="E54" i="4"/>
  <c r="H54" i="4" s="1"/>
  <c r="E53" i="4"/>
  <c r="H53" i="4" s="1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E45" i="4"/>
  <c r="H45" i="4" s="1"/>
  <c r="E44" i="4"/>
  <c r="H44" i="4" s="1"/>
  <c r="E43" i="4"/>
  <c r="H43" i="4" s="1"/>
  <c r="E42" i="4"/>
  <c r="H42" i="4" s="1"/>
  <c r="E41" i="4"/>
  <c r="H41" i="4" s="1"/>
  <c r="E40" i="4"/>
  <c r="H40" i="4" s="1"/>
  <c r="E39" i="4"/>
  <c r="H39" i="4" s="1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E31" i="4"/>
  <c r="H31" i="4" s="1"/>
  <c r="E30" i="4"/>
  <c r="H30" i="4" s="1"/>
  <c r="E29" i="4"/>
  <c r="H29" i="4" s="1"/>
  <c r="E28" i="4"/>
  <c r="H28" i="4" s="1"/>
  <c r="E27" i="4"/>
  <c r="H27" i="4" s="1"/>
  <c r="E26" i="4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H106" i="4" l="1"/>
  <c r="G106" i="4"/>
  <c r="F106" i="4"/>
  <c r="E106" i="4"/>
  <c r="D106" i="4"/>
  <c r="H104" i="4"/>
  <c r="H102" i="4"/>
  <c r="H100" i="4"/>
  <c r="H98" i="4"/>
  <c r="H96" i="4"/>
  <c r="H94" i="4"/>
  <c r="H92" i="4"/>
  <c r="E104" i="4"/>
  <c r="E102" i="4"/>
  <c r="E100" i="4"/>
  <c r="E98" i="4"/>
  <c r="E96" i="4"/>
  <c r="E94" i="4"/>
  <c r="E92" i="4"/>
  <c r="C106" i="4"/>
  <c r="H84" i="4"/>
  <c r="G84" i="4"/>
  <c r="F84" i="4"/>
  <c r="H82" i="4"/>
  <c r="H81" i="4"/>
  <c r="H80" i="4"/>
  <c r="H79" i="4"/>
  <c r="E84" i="4"/>
  <c r="E82" i="4"/>
  <c r="E81" i="4"/>
  <c r="E80" i="4"/>
  <c r="E79" i="4"/>
  <c r="D84" i="4"/>
  <c r="C84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70" i="4"/>
  <c r="F70" i="4"/>
  <c r="D70" i="4"/>
  <c r="C70" i="4"/>
  <c r="H70" i="4" l="1"/>
  <c r="E70" i="4"/>
  <c r="E40" i="5" l="1"/>
  <c r="H40" i="5" s="1"/>
  <c r="E39" i="5"/>
  <c r="H39" i="5" s="1"/>
  <c r="E38" i="5"/>
  <c r="H38" i="5" s="1"/>
  <c r="E37" i="5"/>
  <c r="H37" i="5" s="1"/>
  <c r="E34" i="5"/>
  <c r="H34" i="5" s="1"/>
  <c r="E33" i="5"/>
  <c r="H33" i="5" s="1"/>
  <c r="E32" i="5"/>
  <c r="H32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3" i="5"/>
  <c r="H23" i="5" s="1"/>
  <c r="E22" i="5"/>
  <c r="H22" i="5" s="1"/>
  <c r="E21" i="5"/>
  <c r="H21" i="5" s="1"/>
  <c r="E20" i="5"/>
  <c r="H20" i="5" s="1"/>
  <c r="E19" i="5"/>
  <c r="H19" i="5" s="1"/>
  <c r="E18" i="5"/>
  <c r="H18" i="5" s="1"/>
  <c r="E17" i="5"/>
  <c r="H17" i="5" s="1"/>
  <c r="E14" i="5"/>
  <c r="H14" i="5" s="1"/>
  <c r="E13" i="5"/>
  <c r="H13" i="5" s="1"/>
  <c r="E12" i="5"/>
  <c r="H12" i="5" s="1"/>
  <c r="E11" i="5"/>
  <c r="H11" i="5" s="1"/>
  <c r="E10" i="5"/>
  <c r="H10" i="5" s="1"/>
  <c r="E9" i="5"/>
  <c r="H9" i="5" s="1"/>
  <c r="E8" i="5"/>
  <c r="H8" i="5" s="1"/>
  <c r="E7" i="5"/>
  <c r="H7" i="5" s="1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H7" i="6" s="1"/>
  <c r="E8" i="6"/>
  <c r="H8" i="6" s="1"/>
  <c r="E9" i="6"/>
  <c r="H9" i="6" s="1"/>
  <c r="E10" i="6"/>
  <c r="H10" i="6" s="1"/>
  <c r="E11" i="6"/>
  <c r="E12" i="6"/>
  <c r="H12" i="6" s="1"/>
  <c r="H76" i="6"/>
  <c r="H72" i="6"/>
  <c r="H40" i="6"/>
  <c r="H11" i="6"/>
  <c r="E76" i="6"/>
  <c r="E75" i="6"/>
  <c r="H75" i="6" s="1"/>
  <c r="E74" i="6"/>
  <c r="H74" i="6" s="1"/>
  <c r="E73" i="6"/>
  <c r="H73" i="6" s="1"/>
  <c r="E72" i="6"/>
  <c r="E71" i="6"/>
  <c r="H71" i="6" s="1"/>
  <c r="E70" i="6"/>
  <c r="H70" i="6" s="1"/>
  <c r="E68" i="6"/>
  <c r="H68" i="6" s="1"/>
  <c r="E67" i="6"/>
  <c r="H67" i="6" s="1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E57" i="6" s="1"/>
  <c r="H57" i="6" s="1"/>
  <c r="C53" i="6"/>
  <c r="C43" i="6"/>
  <c r="C33" i="6"/>
  <c r="C23" i="6"/>
  <c r="C13" i="6"/>
  <c r="C5" i="6"/>
  <c r="H36" i="5" l="1"/>
  <c r="E36" i="5"/>
  <c r="H25" i="5"/>
  <c r="C42" i="5"/>
  <c r="H16" i="5"/>
  <c r="G42" i="5"/>
  <c r="F42" i="5"/>
  <c r="D42" i="5"/>
  <c r="H6" i="5"/>
  <c r="E6" i="5"/>
  <c r="E16" i="8"/>
  <c r="H6" i="8"/>
  <c r="H16" i="8" s="1"/>
  <c r="E69" i="6"/>
  <c r="H69" i="6" s="1"/>
  <c r="E65" i="6"/>
  <c r="H65" i="6" s="1"/>
  <c r="E53" i="6"/>
  <c r="H53" i="6" s="1"/>
  <c r="E43" i="6"/>
  <c r="H43" i="6" s="1"/>
  <c r="E33" i="6"/>
  <c r="H33" i="6" s="1"/>
  <c r="E23" i="6"/>
  <c r="H23" i="6" s="1"/>
  <c r="G77" i="6"/>
  <c r="F77" i="6"/>
  <c r="D77" i="6"/>
  <c r="E13" i="6"/>
  <c r="H13" i="6" s="1"/>
  <c r="C77" i="6"/>
  <c r="E5" i="6"/>
  <c r="E25" i="5"/>
  <c r="E16" i="5"/>
  <c r="H42" i="5" l="1"/>
  <c r="E42" i="5"/>
  <c r="E77" i="6"/>
  <c r="H5" i="6"/>
  <c r="H77" i="6" s="1"/>
</calcChain>
</file>

<file path=xl/sharedStrings.xml><?xml version="1.0" encoding="utf-8"?>
<sst xmlns="http://schemas.openxmlformats.org/spreadsheetml/2006/main" count="253" uniqueCount="195">
  <si>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</si>
  <si>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</si>
  <si>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</si>
  <si>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</si>
  <si>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</si>
  <si>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</si>
  <si>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</si>
  <si>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</si>
  <si>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</si>
  <si>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</si>
  <si>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</si>
  <si>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</si>
  <si>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</si>
  <si>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</si>
  <si>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</si>
  <si>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</si>
  <si>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</si>
  <si>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</si>
  <si>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</si>
  <si>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</si>
  <si>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</si>
  <si>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</si>
  <si>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</si>
  <si>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</si>
  <si>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</si>
  <si>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</si>
  <si>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</si>
  <si>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</si>
  <si>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</si>
  <si>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</si>
  <si>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</si>
  <si>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</si>
  <si>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</si>
  <si>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</si>
  <si>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</si>
  <si>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</si>
  <si>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</si>
  <si>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</si>
  <si>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</si>
  <si>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</si>
  <si>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</si>
  <si>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</si>
  <si>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</si>
  <si>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</si>
  <si>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</si>
  <si>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</si>
  <si>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</si>
  <si>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</si>
  <si>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</si>
  <si>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</si>
  <si>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</si>
  <si>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</si>
  <si>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</si>
  <si>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</si>
  <si>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</si>
  <si>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</si>
  <si>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</si>
  <si>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</si>
  <si>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</si>
  <si>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</si>
  <si>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</si>
  <si>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</si>
  <si>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</si>
  <si>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</si>
  <si>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</si>
  <si>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</si>
  <si>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</si>
  <si>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</si>
  <si>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</si>
  <si>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</si>
  <si>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</si>
  <si>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</si>
  <si>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</si>
  <si>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</si>
  <si>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</si>
  <si>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</si>
  <si>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</si>
  <si>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</si>
  <si>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</si>
  <si>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</si>
  <si>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</si>
  <si>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</si>
  <si>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</si>
  <si>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</si>
  <si>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</si>
  <si>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</si>
  <si>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</si>
  <si>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</si>
  <si>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</si>
  <si>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</si>
  <si>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</si>
  <si>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</si>
  <si>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</si>
  <si>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</si>
  <si>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</si>
  <si>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</si>
  <si>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</si>
  <si>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</si>
  <si>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</si>
  <si>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</si>
  <si>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</si>
  <si>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</si>
  <si>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</si>
  <si>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</si>
  <si>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</si>
  <si>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</si>
  <si>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</si>
  <si>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</si>
  <si>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</si>
  <si>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</si>
  <si>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</si>
  <si>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</si>
  <si>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</si>
  <si>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</si>
  <si>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</si>
  <si>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</si>
  <si>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</si>
  <si>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</si>
  <si>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</si>
  <si>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</si>
  <si>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</si>
  <si>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</si>
  <si>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</si>
  <si>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</si>
  <si>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</si>
  <si>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</si>
  <si>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</si>
  <si>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</si>
  <si>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PRESIDENTE</t>
  </si>
  <si>
    <t>SINDICO</t>
  </si>
  <si>
    <t>REGIDORES</t>
  </si>
  <si>
    <t>DESPACHO DEL PRESIDENTE</t>
  </si>
  <si>
    <t>DESPACHO DEL SECRETARIO PARTICULAR</t>
  </si>
  <si>
    <t>DEPARTAMENTO DE COMUNICACION SOCIAL</t>
  </si>
  <si>
    <t>DESPACHO DEL SECRETARIO DEL AYUNTAMIENTO</t>
  </si>
  <si>
    <t>DEPTO DIRECCION REGLAMNTOS FISCALIZACION</t>
  </si>
  <si>
    <t>DEPARTAMENTO JURIDICO</t>
  </si>
  <si>
    <t>DEPTO DE RECLUTAMIENTO Y EXTRANJERIA</t>
  </si>
  <si>
    <t>DEPTO UNIDAD DE ACCESO A LA INFORMACION</t>
  </si>
  <si>
    <t>DEPARTAMENTO DE JUZGADO ADMINISTRATIVO</t>
  </si>
  <si>
    <t>DEPARTAMENTO DEL ARCHIVO HISTORICO</t>
  </si>
  <si>
    <t>DESPACHO DEL TESORERO</t>
  </si>
  <si>
    <t>DEPARTAMENTO DE CONTABILIDAD</t>
  </si>
  <si>
    <t>DEPARTAMENTO DE CATASTRO Y PREDIAL</t>
  </si>
  <si>
    <t>DEPARTAMENTO DE CONTROL PATRIMONIAL</t>
  </si>
  <si>
    <t>DEP DE INFORMÁTICA Y MANTENIMIENTO</t>
  </si>
  <si>
    <t>DESPACHO DEL CONTRALOR</t>
  </si>
  <si>
    <t>DEPTO AUDITORIA GUBERN Y REV CTA PUBLICA</t>
  </si>
  <si>
    <t>DEPTO ASUNTOS JURIDICOS Y ADMINSTRATIVOS</t>
  </si>
  <si>
    <t>DEPTO DE EVALUACION Y CONTROL DE OBRA</t>
  </si>
  <si>
    <t>QUEJAS, DENUNCIAS Y SUGERENCIAS</t>
  </si>
  <si>
    <t>DESPACHO DEL DIRECTOR DE OBRAS PUBLICAS</t>
  </si>
  <si>
    <t>DEPTO DE PRESUPUESTOS Y PROYECTOS</t>
  </si>
  <si>
    <t>DEPARTAMENTO DE CONTROL DE OBRA</t>
  </si>
  <si>
    <t>DEP DE MATERIALES Y EQUIPO PESADO</t>
  </si>
  <si>
    <t>AREA DE CONSTRUCCION</t>
  </si>
  <si>
    <t>DESPACHO DIRECTOR DE SERVICIOS PUBLICOS</t>
  </si>
  <si>
    <t>DEPARTAMENTO DE ALUMBRADO PUBLICO</t>
  </si>
  <si>
    <t>DEPARTAMENTO DE LIMPIA</t>
  </si>
  <si>
    <t>DEPARTAMENTO DE PARQUES Y JARDINES</t>
  </si>
  <si>
    <t>DEPARTAMENTO DE RASTRO MUNICIPAL</t>
  </si>
  <si>
    <t>DEPARTAMENTO DE MERCADO MUNICIPAL</t>
  </si>
  <si>
    <t>DEPARTAMENTO DE PANTEONES</t>
  </si>
  <si>
    <t>DESP DIRECTOR DESARROLLO SOCIAL Y RURAL</t>
  </si>
  <si>
    <t>ENLACE MPAL PROSPERA</t>
  </si>
  <si>
    <t>DEPARTAMENTO DE SALUD</t>
  </si>
  <si>
    <t>DEPARTAMENTO DE COPLADEM</t>
  </si>
  <si>
    <t>DESP DIR PARA DESAR INTEGRAL DE LA MUJER</t>
  </si>
  <si>
    <t>DESPACHO DIRECTOR DESARROLLO ECONOMICO</t>
  </si>
  <si>
    <t>DEPARTAMENTO DE SERVICIOS EMPRESARIALES</t>
  </si>
  <si>
    <t>DESP DIRTOR DESARROLLO URBANO Y ECOLOGIA</t>
  </si>
  <si>
    <t>DESP DIR EDUCACION FOMNTO CIVICO DEPTIVO</t>
  </si>
  <si>
    <t>DEPARTAMENTO DE BIBLIOTECAS</t>
  </si>
  <si>
    <t>DEPARTAMENTO DE AUDITORIO</t>
  </si>
  <si>
    <t>DESPACHO DEL OFICIAL MAYOR</t>
  </si>
  <si>
    <t>DEPARTAMENTO DE ADQUISICIONES</t>
  </si>
  <si>
    <t>DEPARTAMENTO DE RECURSOS HUMANOS</t>
  </si>
  <si>
    <t>DIRECCIÓN COMISIÓN MUNICIPAL DEL DEPORTE</t>
  </si>
  <si>
    <t>DEPARTAMENTO DE UNIDAD DEPORTIVA</t>
  </si>
  <si>
    <t>DEPARTAMENTO DE GIMNASIO</t>
  </si>
  <si>
    <t>DIRECCIÓN DE TURISMO</t>
  </si>
  <si>
    <t>DIRECCIÓN DE ECOLOGÍA</t>
  </si>
  <si>
    <t>INSTITUTO MUNICIPAL DE LA JUVENTUD</t>
  </si>
  <si>
    <t>INSTITUTO DE PLANEACIÓN</t>
  </si>
  <si>
    <t>COMISARÍA DE  SEGURIDAD PUBLICA</t>
  </si>
  <si>
    <t>COORDINACIÓN DE PROTECCIÓN CIVIL</t>
  </si>
  <si>
    <t>COORDINACIÓN DE TRANSITO </t>
  </si>
  <si>
    <t>CARCEL MUNICIPAL</t>
  </si>
  <si>
    <t>COORDINACIÓN DE MOVILIDAD Y TRASPORTE </t>
  </si>
  <si>
    <t>Municipio de Valle de Santiago, Gto.
Estado Analítico del Ejercicio del Presupuesto de Egresos
Clasificación Funcional (Finalidad y Función)
Del 1 de Enero al  30 de Septiembre del 2019</t>
  </si>
  <si>
    <t>Municipio de Valle de Santiago, Gto.
Estado Analítico del Ejercicio del Presupuesto de Egresos
Clasificación Administrativa
Del 01 de Enero al  30 de Septiembre del 2019</t>
  </si>
  <si>
    <t>Municipio de Valle de Santiago, Gto.
Estado Analítico del Ejercicio del Presupuesto de Egresos
Clasificación por Objeto del Gasto (Capítulo y Concepto)
Del 01 de Enero al  30 de Septiembre del 2019</t>
  </si>
  <si>
    <t>Municipio de Valle de Santiago, Gto.
Estado Analítico del Ejercicio del Presupuesto de Egresos
Clasificación Económica (por Tipo de Gasto)
Del 01 de Enero al  30 de Septiembre del 2019</t>
  </si>
  <si>
    <t>Gobierno (Federal/Estatal/Municipal) de Municipio de Valle de Santiago, Gto.
Estado Analítico del Ejercicio del Presupuesto de Egresos
Clasificación Administrativa
Del 01 de Enero al  30 de Septiembre del 2019</t>
  </si>
  <si>
    <t>Sector Paraestatal del Gobierno (Federal/Estatal/Municipal) de Municipio de Valle de Santiago, Gto.
Estado Analítico del Ejercicio del Presupuesto de Egresos
Clasificación Administrativa
Del 01 de Enero al 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</si>
</sst>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workbookViewId="0">
      <selection activeCell="J23" sqref="J23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191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8" t="s">
        <v>61</v>
      </c>
      <c r="B5" s="7"/>
      <c r="C5" s="14">
        <f>SUM(C6:C12)</f>
        <v>153894195.25</v>
      </c>
      <c r="D5" s="14">
        <f>SUM(D6:D12)</f>
        <v>2830311.16</v>
      </c>
      <c r="E5" s="14">
        <f>C5+D5</f>
        <v>156724506.41</v>
      </c>
      <c r="F5" s="14">
        <f>SUM(F6:F12)</f>
        <v>96474523.969999999</v>
      </c>
      <c r="G5" s="14">
        <f>SUM(G6:G12)</f>
        <v>95047282.969999999</v>
      </c>
      <c r="H5" s="14">
        <f>E5-F5</f>
        <v>60249982.439999998</v>
      </c>
    </row>
    <row r="6" spans="1:8" x14ac:dyDescent="0.2">
      <c r="A6" s="49">
        <v>1100</v>
      </c>
      <c r="B6" s="11" t="s">
        <v>70</v>
      </c>
      <c r="C6" s="15">
        <v>98978295.120000005</v>
      </c>
      <c r="D6" s="15">
        <v>562880.02</v>
      </c>
      <c r="E6" s="15">
        <f t="shared" ref="E6:E69" si="0">C6+D6</f>
        <v>99541175.140000001</v>
      </c>
      <c r="F6" s="15">
        <v>70086282.780000001</v>
      </c>
      <c r="G6" s="15">
        <v>69918646.480000004</v>
      </c>
      <c r="H6" s="15">
        <f t="shared" ref="H6:H69" si="1">E6-F6</f>
        <v>29454892.359999999</v>
      </c>
    </row>
    <row r="7" spans="1:8" x14ac:dyDescent="0.2">
      <c r="A7" s="49">
        <v>1200</v>
      </c>
      <c r="B7" s="11" t="s">
        <v>71</v>
      </c>
      <c r="C7" s="15">
        <v>1840200</v>
      </c>
      <c r="D7" s="15">
        <v>1355059.07</v>
      </c>
      <c r="E7" s="15">
        <f t="shared" si="0"/>
        <v>3195259.0700000003</v>
      </c>
      <c r="F7" s="15">
        <v>1259930.49</v>
      </c>
      <c r="G7" s="15">
        <v>1259930.49</v>
      </c>
      <c r="H7" s="15">
        <f t="shared" si="1"/>
        <v>1935328.5800000003</v>
      </c>
    </row>
    <row r="8" spans="1:8" x14ac:dyDescent="0.2">
      <c r="A8" s="49">
        <v>1300</v>
      </c>
      <c r="B8" s="11" t="s">
        <v>72</v>
      </c>
      <c r="C8" s="15">
        <v>20819857</v>
      </c>
      <c r="D8" s="15">
        <v>43492.09</v>
      </c>
      <c r="E8" s="15">
        <f t="shared" si="0"/>
        <v>20863349.09</v>
      </c>
      <c r="F8" s="15">
        <v>3013618.74</v>
      </c>
      <c r="G8" s="15">
        <v>2956651.61</v>
      </c>
      <c r="H8" s="15">
        <f t="shared" si="1"/>
        <v>17849730.350000001</v>
      </c>
    </row>
    <row r="9" spans="1:8" x14ac:dyDescent="0.2">
      <c r="A9" s="49">
        <v>1400</v>
      </c>
      <c r="B9" s="11" t="s">
        <v>35</v>
      </c>
      <c r="C9" s="15">
        <v>10000000</v>
      </c>
      <c r="D9" s="15">
        <v>-1700000</v>
      </c>
      <c r="E9" s="15">
        <f t="shared" si="0"/>
        <v>8300000</v>
      </c>
      <c r="F9" s="15">
        <v>5656864.7599999998</v>
      </c>
      <c r="G9" s="15">
        <v>5128130.0599999996</v>
      </c>
      <c r="H9" s="15">
        <f t="shared" si="1"/>
        <v>2643135.2400000002</v>
      </c>
    </row>
    <row r="10" spans="1:8" x14ac:dyDescent="0.2">
      <c r="A10" s="49">
        <v>1500</v>
      </c>
      <c r="B10" s="11" t="s">
        <v>73</v>
      </c>
      <c r="C10" s="15">
        <v>22135843.129999999</v>
      </c>
      <c r="D10" s="15">
        <v>2568879.98</v>
      </c>
      <c r="E10" s="15">
        <f t="shared" si="0"/>
        <v>24704723.109999999</v>
      </c>
      <c r="F10" s="15">
        <v>16457827.199999999</v>
      </c>
      <c r="G10" s="15">
        <v>15783924.33</v>
      </c>
      <c r="H10" s="15">
        <f t="shared" si="1"/>
        <v>8246895.9100000001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74</v>
      </c>
      <c r="C12" s="15">
        <v>120000</v>
      </c>
      <c r="D12" s="15">
        <v>0</v>
      </c>
      <c r="E12" s="15">
        <f t="shared" si="0"/>
        <v>120000</v>
      </c>
      <c r="F12" s="15">
        <v>0</v>
      </c>
      <c r="G12" s="15">
        <v>0</v>
      </c>
      <c r="H12" s="15">
        <f t="shared" si="1"/>
        <v>120000</v>
      </c>
    </row>
    <row r="13" spans="1:8" x14ac:dyDescent="0.2">
      <c r="A13" s="48" t="s">
        <v>62</v>
      </c>
      <c r="B13" s="7"/>
      <c r="C13" s="15">
        <f>SUM(C14:C22)</f>
        <v>27007949.809999999</v>
      </c>
      <c r="D13" s="15">
        <f>SUM(D14:D22)</f>
        <v>16543951.550000001</v>
      </c>
      <c r="E13" s="15">
        <f t="shared" si="0"/>
        <v>43551901.359999999</v>
      </c>
      <c r="F13" s="15">
        <f>SUM(F14:F22)</f>
        <v>15941880.789999999</v>
      </c>
      <c r="G13" s="15">
        <f>SUM(G14:G22)</f>
        <v>15161760.709999999</v>
      </c>
      <c r="H13" s="15">
        <f t="shared" si="1"/>
        <v>27610020.57</v>
      </c>
    </row>
    <row r="14" spans="1:8" x14ac:dyDescent="0.2">
      <c r="A14" s="49">
        <v>2100</v>
      </c>
      <c r="B14" s="11" t="s">
        <v>75</v>
      </c>
      <c r="C14" s="15">
        <v>3107136</v>
      </c>
      <c r="D14" s="15">
        <f>575987.32-16000</f>
        <v>559987.31999999995</v>
      </c>
      <c r="E14" s="15">
        <f t="shared" si="0"/>
        <v>3667123.32</v>
      </c>
      <c r="F14" s="15">
        <v>1439368.64</v>
      </c>
      <c r="G14" s="15">
        <v>1436955.81</v>
      </c>
      <c r="H14" s="15">
        <f t="shared" si="1"/>
        <v>2227754.6799999997</v>
      </c>
    </row>
    <row r="15" spans="1:8" x14ac:dyDescent="0.2">
      <c r="A15" s="49">
        <v>2200</v>
      </c>
      <c r="B15" s="11" t="s">
        <v>76</v>
      </c>
      <c r="C15" s="15">
        <v>688840</v>
      </c>
      <c r="D15" s="15">
        <v>87153</v>
      </c>
      <c r="E15" s="15">
        <f t="shared" si="0"/>
        <v>775993</v>
      </c>
      <c r="F15" s="15">
        <v>293372.09999999998</v>
      </c>
      <c r="G15" s="15">
        <v>288229.01</v>
      </c>
      <c r="H15" s="15">
        <f t="shared" si="1"/>
        <v>482620.9</v>
      </c>
    </row>
    <row r="16" spans="1:8" x14ac:dyDescent="0.2">
      <c r="A16" s="49">
        <v>2300</v>
      </c>
      <c r="B16" s="11" t="s">
        <v>77</v>
      </c>
      <c r="C16" s="15">
        <v>19740</v>
      </c>
      <c r="D16" s="15">
        <v>-16062.92</v>
      </c>
      <c r="E16" s="15">
        <f t="shared" si="0"/>
        <v>3677.08</v>
      </c>
      <c r="F16" s="15">
        <v>2936.18</v>
      </c>
      <c r="G16" s="15">
        <v>2936.18</v>
      </c>
      <c r="H16" s="15">
        <f t="shared" si="1"/>
        <v>740.90000000000009</v>
      </c>
    </row>
    <row r="17" spans="1:8" x14ac:dyDescent="0.2">
      <c r="A17" s="49">
        <v>2400</v>
      </c>
      <c r="B17" s="11" t="s">
        <v>78</v>
      </c>
      <c r="C17" s="15">
        <v>5158138</v>
      </c>
      <c r="D17" s="15">
        <v>6549197.3600000003</v>
      </c>
      <c r="E17" s="15">
        <f t="shared" si="0"/>
        <v>11707335.359999999</v>
      </c>
      <c r="F17" s="15">
        <v>712053.25</v>
      </c>
      <c r="G17" s="15">
        <v>538505.74</v>
      </c>
      <c r="H17" s="15">
        <f t="shared" si="1"/>
        <v>10995282.109999999</v>
      </c>
    </row>
    <row r="18" spans="1:8" x14ac:dyDescent="0.2">
      <c r="A18" s="49">
        <v>2500</v>
      </c>
      <c r="B18" s="11" t="s">
        <v>79</v>
      </c>
      <c r="C18" s="15">
        <v>1003600</v>
      </c>
      <c r="D18" s="15">
        <v>67097.960000000006</v>
      </c>
      <c r="E18" s="15">
        <f t="shared" si="0"/>
        <v>1070697.96</v>
      </c>
      <c r="F18" s="15">
        <v>170661.91</v>
      </c>
      <c r="G18" s="15">
        <v>168603.93</v>
      </c>
      <c r="H18" s="15">
        <f t="shared" si="1"/>
        <v>900036.04999999993</v>
      </c>
    </row>
    <row r="19" spans="1:8" x14ac:dyDescent="0.2">
      <c r="A19" s="49">
        <v>2600</v>
      </c>
      <c r="B19" s="11" t="s">
        <v>80</v>
      </c>
      <c r="C19" s="15">
        <v>11790334</v>
      </c>
      <c r="D19" s="15">
        <v>4292159.26</v>
      </c>
      <c r="E19" s="15">
        <f t="shared" si="0"/>
        <v>16082493.26</v>
      </c>
      <c r="F19" s="15">
        <v>9543350.7300000004</v>
      </c>
      <c r="G19" s="15">
        <v>9157071.4100000001</v>
      </c>
      <c r="H19" s="15">
        <f t="shared" si="1"/>
        <v>6539142.5299999993</v>
      </c>
    </row>
    <row r="20" spans="1:8" x14ac:dyDescent="0.2">
      <c r="A20" s="49">
        <v>2700</v>
      </c>
      <c r="B20" s="11" t="s">
        <v>81</v>
      </c>
      <c r="C20" s="15">
        <v>1498360</v>
      </c>
      <c r="D20" s="15">
        <v>2503987.08</v>
      </c>
      <c r="E20" s="15">
        <f t="shared" si="0"/>
        <v>4002347.08</v>
      </c>
      <c r="F20" s="15">
        <v>1875793.6</v>
      </c>
      <c r="G20" s="15">
        <v>1875793.6</v>
      </c>
      <c r="H20" s="15">
        <f t="shared" si="1"/>
        <v>2126553.48</v>
      </c>
    </row>
    <row r="21" spans="1:8" x14ac:dyDescent="0.2">
      <c r="A21" s="49">
        <v>2800</v>
      </c>
      <c r="B21" s="11" t="s">
        <v>82</v>
      </c>
      <c r="C21" s="15">
        <v>50700</v>
      </c>
      <c r="D21" s="15">
        <v>2089012.92</v>
      </c>
      <c r="E21" s="15">
        <f t="shared" si="0"/>
        <v>2139712.92</v>
      </c>
      <c r="F21" s="15">
        <v>0</v>
      </c>
      <c r="G21" s="15">
        <v>0</v>
      </c>
      <c r="H21" s="15">
        <f t="shared" si="1"/>
        <v>2139712.92</v>
      </c>
    </row>
    <row r="22" spans="1:8" x14ac:dyDescent="0.2">
      <c r="A22" s="49">
        <v>2900</v>
      </c>
      <c r="B22" s="11" t="s">
        <v>83</v>
      </c>
      <c r="C22" s="15">
        <v>3691101.81</v>
      </c>
      <c r="D22" s="15">
        <v>411419.57</v>
      </c>
      <c r="E22" s="15">
        <f t="shared" si="0"/>
        <v>4102521.38</v>
      </c>
      <c r="F22" s="15">
        <v>1904344.38</v>
      </c>
      <c r="G22" s="15">
        <v>1693665.03</v>
      </c>
      <c r="H22" s="15">
        <f t="shared" si="1"/>
        <v>2198177</v>
      </c>
    </row>
    <row r="23" spans="1:8" x14ac:dyDescent="0.2">
      <c r="A23" s="48" t="s">
        <v>63</v>
      </c>
      <c r="B23" s="7"/>
      <c r="C23" s="15">
        <f>SUM(C24:C32)</f>
        <v>65429544.800000004</v>
      </c>
      <c r="D23" s="15">
        <f>SUM(D24:D32)</f>
        <v>3766910.4899999984</v>
      </c>
      <c r="E23" s="15">
        <f t="shared" si="0"/>
        <v>69196455.290000007</v>
      </c>
      <c r="F23" s="15">
        <f>SUM(F24:F32)</f>
        <v>35209250.080000006</v>
      </c>
      <c r="G23" s="15">
        <f>SUM(G24:G32)</f>
        <v>34848202.580000006</v>
      </c>
      <c r="H23" s="15">
        <f t="shared" si="1"/>
        <v>33987205.210000001</v>
      </c>
    </row>
    <row r="24" spans="1:8" x14ac:dyDescent="0.2">
      <c r="A24" s="49">
        <v>3100</v>
      </c>
      <c r="B24" s="11" t="s">
        <v>84</v>
      </c>
      <c r="C24" s="15">
        <v>13469493.810000001</v>
      </c>
      <c r="D24" s="15">
        <v>1094849.19</v>
      </c>
      <c r="E24" s="15">
        <f t="shared" si="0"/>
        <v>14564343</v>
      </c>
      <c r="F24" s="15">
        <v>8997799.75</v>
      </c>
      <c r="G24" s="15">
        <v>8994934.7799999993</v>
      </c>
      <c r="H24" s="15">
        <f t="shared" si="1"/>
        <v>5566543.25</v>
      </c>
    </row>
    <row r="25" spans="1:8" x14ac:dyDescent="0.2">
      <c r="A25" s="49">
        <v>3200</v>
      </c>
      <c r="B25" s="11" t="s">
        <v>85</v>
      </c>
      <c r="C25" s="15">
        <v>505080</v>
      </c>
      <c r="D25" s="15">
        <v>1170587.1100000001</v>
      </c>
      <c r="E25" s="15">
        <f t="shared" si="0"/>
        <v>1675667.11</v>
      </c>
      <c r="F25" s="15">
        <v>1181653.07</v>
      </c>
      <c r="G25" s="15">
        <v>1181653.07</v>
      </c>
      <c r="H25" s="15">
        <f t="shared" si="1"/>
        <v>494014.04000000004</v>
      </c>
    </row>
    <row r="26" spans="1:8" x14ac:dyDescent="0.2">
      <c r="A26" s="49">
        <v>3300</v>
      </c>
      <c r="B26" s="11" t="s">
        <v>86</v>
      </c>
      <c r="C26" s="15">
        <v>8173284.54</v>
      </c>
      <c r="D26" s="15">
        <v>8743840.0999999996</v>
      </c>
      <c r="E26" s="15">
        <f t="shared" si="0"/>
        <v>16917124.640000001</v>
      </c>
      <c r="F26" s="15">
        <v>5620531.2999999998</v>
      </c>
      <c r="G26" s="15">
        <v>5495693.2000000002</v>
      </c>
      <c r="H26" s="15">
        <f t="shared" si="1"/>
        <v>11296593.34</v>
      </c>
    </row>
    <row r="27" spans="1:8" x14ac:dyDescent="0.2">
      <c r="A27" s="49">
        <v>3400</v>
      </c>
      <c r="B27" s="11" t="s">
        <v>87</v>
      </c>
      <c r="C27" s="15">
        <v>1969060</v>
      </c>
      <c r="D27" s="15">
        <v>13156.69</v>
      </c>
      <c r="E27" s="15">
        <f t="shared" si="0"/>
        <v>1982216.69</v>
      </c>
      <c r="F27" s="15">
        <v>956560.09</v>
      </c>
      <c r="G27" s="15">
        <v>956560.09</v>
      </c>
      <c r="H27" s="15">
        <f t="shared" si="1"/>
        <v>1025656.6</v>
      </c>
    </row>
    <row r="28" spans="1:8" x14ac:dyDescent="0.2">
      <c r="A28" s="49">
        <v>3500</v>
      </c>
      <c r="B28" s="11" t="s">
        <v>88</v>
      </c>
      <c r="C28" s="15">
        <v>1994558</v>
      </c>
      <c r="D28" s="15">
        <v>683136.46</v>
      </c>
      <c r="E28" s="15">
        <f t="shared" si="0"/>
        <v>2677694.46</v>
      </c>
      <c r="F28" s="15">
        <v>609913.5</v>
      </c>
      <c r="G28" s="15">
        <v>537416.56999999995</v>
      </c>
      <c r="H28" s="15">
        <f t="shared" si="1"/>
        <v>2067780.96</v>
      </c>
    </row>
    <row r="29" spans="1:8" x14ac:dyDescent="0.2">
      <c r="A29" s="49">
        <v>3600</v>
      </c>
      <c r="B29" s="11" t="s">
        <v>89</v>
      </c>
      <c r="C29" s="15">
        <v>2425560</v>
      </c>
      <c r="D29" s="15">
        <v>24020</v>
      </c>
      <c r="E29" s="15">
        <f t="shared" si="0"/>
        <v>2449580</v>
      </c>
      <c r="F29" s="15">
        <v>1072828.17</v>
      </c>
      <c r="G29" s="15">
        <v>1061228.17</v>
      </c>
      <c r="H29" s="15">
        <f t="shared" si="1"/>
        <v>1376751.83</v>
      </c>
    </row>
    <row r="30" spans="1:8" x14ac:dyDescent="0.2">
      <c r="A30" s="49">
        <v>3700</v>
      </c>
      <c r="B30" s="11" t="s">
        <v>90</v>
      </c>
      <c r="C30" s="15">
        <v>432620</v>
      </c>
      <c r="D30" s="15">
        <v>72826.55</v>
      </c>
      <c r="E30" s="15">
        <f t="shared" si="0"/>
        <v>505446.55</v>
      </c>
      <c r="F30" s="15">
        <v>163480.26</v>
      </c>
      <c r="G30" s="15">
        <v>136706.76</v>
      </c>
      <c r="H30" s="15">
        <f t="shared" si="1"/>
        <v>341966.29</v>
      </c>
    </row>
    <row r="31" spans="1:8" x14ac:dyDescent="0.2">
      <c r="A31" s="49">
        <v>3800</v>
      </c>
      <c r="B31" s="11" t="s">
        <v>91</v>
      </c>
      <c r="C31" s="15">
        <v>1615040</v>
      </c>
      <c r="D31" s="15">
        <v>1227981.92</v>
      </c>
      <c r="E31" s="15">
        <f t="shared" si="0"/>
        <v>2843021.92</v>
      </c>
      <c r="F31" s="15">
        <v>1264038.6599999999</v>
      </c>
      <c r="G31" s="15">
        <v>1264038.6599999999</v>
      </c>
      <c r="H31" s="15">
        <f t="shared" si="1"/>
        <v>1578983.26</v>
      </c>
    </row>
    <row r="32" spans="1:8" x14ac:dyDescent="0.2">
      <c r="A32" s="49">
        <v>3900</v>
      </c>
      <c r="B32" s="11" t="s">
        <v>19</v>
      </c>
      <c r="C32" s="15">
        <v>34844848.450000003</v>
      </c>
      <c r="D32" s="15">
        <v>-9263487.5299999993</v>
      </c>
      <c r="E32" s="15">
        <f t="shared" si="0"/>
        <v>25581360.920000002</v>
      </c>
      <c r="F32" s="15">
        <v>15342445.279999999</v>
      </c>
      <c r="G32" s="15">
        <v>15219971.279999999</v>
      </c>
      <c r="H32" s="15">
        <f t="shared" si="1"/>
        <v>10238915.640000002</v>
      </c>
    </row>
    <row r="33" spans="1:8" x14ac:dyDescent="0.2">
      <c r="A33" s="48" t="s">
        <v>64</v>
      </c>
      <c r="B33" s="7"/>
      <c r="C33" s="15">
        <f>SUM(C34:C42)</f>
        <v>35113492</v>
      </c>
      <c r="D33" s="15">
        <f>SUM(D34:D42)</f>
        <v>18675116.82</v>
      </c>
      <c r="E33" s="15">
        <f t="shared" si="0"/>
        <v>53788608.82</v>
      </c>
      <c r="F33" s="15">
        <f>SUM(F34:F42)</f>
        <v>25151085.259999998</v>
      </c>
      <c r="G33" s="15">
        <f>SUM(G34:G42)</f>
        <v>25020780.060000002</v>
      </c>
      <c r="H33" s="15">
        <f t="shared" si="1"/>
        <v>28637523.560000002</v>
      </c>
    </row>
    <row r="34" spans="1:8" x14ac:dyDescent="0.2">
      <c r="A34" s="49">
        <v>4100</v>
      </c>
      <c r="B34" s="11" t="s">
        <v>92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93</v>
      </c>
      <c r="C35" s="15">
        <v>13859200</v>
      </c>
      <c r="D35" s="15">
        <v>0</v>
      </c>
      <c r="E35" s="15">
        <f t="shared" si="0"/>
        <v>13859200</v>
      </c>
      <c r="F35" s="15">
        <v>10394399.970000001</v>
      </c>
      <c r="G35" s="15">
        <v>10394399.970000001</v>
      </c>
      <c r="H35" s="15">
        <f t="shared" si="1"/>
        <v>3464800.0299999993</v>
      </c>
    </row>
    <row r="36" spans="1:8" x14ac:dyDescent="0.2">
      <c r="A36" s="49">
        <v>4300</v>
      </c>
      <c r="B36" s="11" t="s">
        <v>94</v>
      </c>
      <c r="C36" s="15">
        <v>30000</v>
      </c>
      <c r="D36" s="15">
        <v>9734789.1999999993</v>
      </c>
      <c r="E36" s="15">
        <f t="shared" si="0"/>
        <v>9764789.1999999993</v>
      </c>
      <c r="F36" s="15">
        <v>1192368.32</v>
      </c>
      <c r="G36" s="15">
        <v>1192368.32</v>
      </c>
      <c r="H36" s="15">
        <f t="shared" si="1"/>
        <v>8572420.879999999</v>
      </c>
    </row>
    <row r="37" spans="1:8" x14ac:dyDescent="0.2">
      <c r="A37" s="49">
        <v>4400</v>
      </c>
      <c r="B37" s="11" t="s">
        <v>95</v>
      </c>
      <c r="C37" s="15">
        <v>14433090</v>
      </c>
      <c r="D37" s="15">
        <v>9017827.6199999992</v>
      </c>
      <c r="E37" s="15">
        <f t="shared" si="0"/>
        <v>23450917.619999997</v>
      </c>
      <c r="F37" s="15">
        <v>9528227.2100000009</v>
      </c>
      <c r="G37" s="15">
        <v>9397922.0099999998</v>
      </c>
      <c r="H37" s="15">
        <f t="shared" si="1"/>
        <v>13922690.409999996</v>
      </c>
    </row>
    <row r="38" spans="1:8" x14ac:dyDescent="0.2">
      <c r="A38" s="49">
        <v>4500</v>
      </c>
      <c r="B38" s="11" t="s">
        <v>41</v>
      </c>
      <c r="C38" s="15">
        <v>6519162</v>
      </c>
      <c r="D38" s="15">
        <v>0</v>
      </c>
      <c r="E38" s="15">
        <f t="shared" si="0"/>
        <v>6519162</v>
      </c>
      <c r="F38" s="15">
        <v>3862089.76</v>
      </c>
      <c r="G38" s="15">
        <v>3862089.76</v>
      </c>
      <c r="H38" s="15">
        <f t="shared" si="1"/>
        <v>2657072.2400000002</v>
      </c>
    </row>
    <row r="39" spans="1:8" x14ac:dyDescent="0.2">
      <c r="A39" s="49">
        <v>4600</v>
      </c>
      <c r="B39" s="11" t="s">
        <v>96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97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98</v>
      </c>
      <c r="C42" s="15">
        <v>272040</v>
      </c>
      <c r="D42" s="15">
        <v>-77500</v>
      </c>
      <c r="E42" s="15">
        <f t="shared" si="0"/>
        <v>194540</v>
      </c>
      <c r="F42" s="15">
        <v>174000</v>
      </c>
      <c r="G42" s="15">
        <v>174000</v>
      </c>
      <c r="H42" s="15">
        <f t="shared" si="1"/>
        <v>20540</v>
      </c>
    </row>
    <row r="43" spans="1:8" x14ac:dyDescent="0.2">
      <c r="A43" s="48" t="s">
        <v>65</v>
      </c>
      <c r="B43" s="7"/>
      <c r="C43" s="15">
        <f>SUM(C44:C52)</f>
        <v>7879240</v>
      </c>
      <c r="D43" s="15">
        <f>SUM(D44:D52)</f>
        <v>4637403.4399999995</v>
      </c>
      <c r="E43" s="15">
        <f t="shared" si="0"/>
        <v>12516643.439999999</v>
      </c>
      <c r="F43" s="15">
        <f>SUM(F44:F52)</f>
        <v>5114752.25</v>
      </c>
      <c r="G43" s="15">
        <f>SUM(G44:G52)</f>
        <v>5079436.25</v>
      </c>
      <c r="H43" s="15">
        <f t="shared" si="1"/>
        <v>7401891.1899999995</v>
      </c>
    </row>
    <row r="44" spans="1:8" x14ac:dyDescent="0.2">
      <c r="A44" s="49">
        <v>5100</v>
      </c>
      <c r="B44" s="11" t="s">
        <v>99</v>
      </c>
      <c r="C44" s="15">
        <v>1570980</v>
      </c>
      <c r="D44" s="15">
        <v>743750.45</v>
      </c>
      <c r="E44" s="15">
        <f t="shared" si="0"/>
        <v>2314730.4500000002</v>
      </c>
      <c r="F44" s="15">
        <v>823961.87</v>
      </c>
      <c r="G44" s="15">
        <v>788645.87</v>
      </c>
      <c r="H44" s="15">
        <f t="shared" si="1"/>
        <v>1490768.58</v>
      </c>
    </row>
    <row r="45" spans="1:8" x14ac:dyDescent="0.2">
      <c r="A45" s="49">
        <v>5200</v>
      </c>
      <c r="B45" s="11" t="s">
        <v>100</v>
      </c>
      <c r="C45" s="15">
        <v>178560</v>
      </c>
      <c r="D45" s="15">
        <v>254349.99</v>
      </c>
      <c r="E45" s="15">
        <f t="shared" si="0"/>
        <v>432909.99</v>
      </c>
      <c r="F45" s="15">
        <v>143711.92000000001</v>
      </c>
      <c r="G45" s="15">
        <v>143711.92000000001</v>
      </c>
      <c r="H45" s="15">
        <f t="shared" si="1"/>
        <v>289198.06999999995</v>
      </c>
    </row>
    <row r="46" spans="1:8" x14ac:dyDescent="0.2">
      <c r="A46" s="49">
        <v>5300</v>
      </c>
      <c r="B46" s="11" t="s">
        <v>101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102</v>
      </c>
      <c r="C47" s="15">
        <v>5834020</v>
      </c>
      <c r="D47" s="15">
        <v>2231480</v>
      </c>
      <c r="E47" s="15">
        <f t="shared" si="0"/>
        <v>8065500</v>
      </c>
      <c r="F47" s="15">
        <v>3910499.99</v>
      </c>
      <c r="G47" s="15">
        <v>3910499.99</v>
      </c>
      <c r="H47" s="15">
        <f t="shared" si="1"/>
        <v>4155000.01</v>
      </c>
    </row>
    <row r="48" spans="1:8" x14ac:dyDescent="0.2">
      <c r="A48" s="49">
        <v>5500</v>
      </c>
      <c r="B48" s="11" t="s">
        <v>103</v>
      </c>
      <c r="C48" s="15">
        <v>0</v>
      </c>
      <c r="D48" s="15">
        <v>2000</v>
      </c>
      <c r="E48" s="15">
        <f t="shared" si="0"/>
        <v>2000</v>
      </c>
      <c r="F48" s="15">
        <v>0</v>
      </c>
      <c r="G48" s="15">
        <v>0</v>
      </c>
      <c r="H48" s="15">
        <f t="shared" si="1"/>
        <v>2000</v>
      </c>
    </row>
    <row r="49" spans="1:8" x14ac:dyDescent="0.2">
      <c r="A49" s="49">
        <v>5600</v>
      </c>
      <c r="B49" s="11" t="s">
        <v>104</v>
      </c>
      <c r="C49" s="15">
        <v>283680</v>
      </c>
      <c r="D49" s="15">
        <v>296023</v>
      </c>
      <c r="E49" s="15">
        <f t="shared" si="0"/>
        <v>579703</v>
      </c>
      <c r="F49" s="15">
        <v>227778.47</v>
      </c>
      <c r="G49" s="15">
        <v>227778.47</v>
      </c>
      <c r="H49" s="15">
        <f t="shared" si="1"/>
        <v>351924.53</v>
      </c>
    </row>
    <row r="50" spans="1:8" x14ac:dyDescent="0.2">
      <c r="A50" s="49">
        <v>5700</v>
      </c>
      <c r="B50" s="11" t="s">
        <v>105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106</v>
      </c>
      <c r="C51" s="15">
        <v>0</v>
      </c>
      <c r="D51" s="15">
        <v>1100000</v>
      </c>
      <c r="E51" s="15">
        <f t="shared" si="0"/>
        <v>1100000</v>
      </c>
      <c r="F51" s="15">
        <v>0</v>
      </c>
      <c r="G51" s="15">
        <v>0</v>
      </c>
      <c r="H51" s="15">
        <f t="shared" si="1"/>
        <v>1100000</v>
      </c>
    </row>
    <row r="52" spans="1:8" x14ac:dyDescent="0.2">
      <c r="A52" s="49">
        <v>5900</v>
      </c>
      <c r="B52" s="11" t="s">
        <v>107</v>
      </c>
      <c r="C52" s="15">
        <v>12000</v>
      </c>
      <c r="D52" s="15">
        <v>9800</v>
      </c>
      <c r="E52" s="15">
        <f t="shared" si="0"/>
        <v>21800</v>
      </c>
      <c r="F52" s="15">
        <v>8800</v>
      </c>
      <c r="G52" s="15">
        <v>8800</v>
      </c>
      <c r="H52" s="15">
        <f t="shared" si="1"/>
        <v>13000</v>
      </c>
    </row>
    <row r="53" spans="1:8" x14ac:dyDescent="0.2">
      <c r="A53" s="48" t="s">
        <v>66</v>
      </c>
      <c r="B53" s="7"/>
      <c r="C53" s="15">
        <f>SUM(C54:C56)</f>
        <v>126041926.91</v>
      </c>
      <c r="D53" s="15">
        <f>SUM(D54:D56)</f>
        <v>53224957</v>
      </c>
      <c r="E53" s="15">
        <f t="shared" si="0"/>
        <v>179266883.91</v>
      </c>
      <c r="F53" s="15">
        <f>SUM(F54:F56)</f>
        <v>53624039.590000004</v>
      </c>
      <c r="G53" s="15">
        <f>SUM(G54:G56)</f>
        <v>53600966.310000002</v>
      </c>
      <c r="H53" s="15">
        <f t="shared" si="1"/>
        <v>125642844.31999999</v>
      </c>
    </row>
    <row r="54" spans="1:8" x14ac:dyDescent="0.2">
      <c r="A54" s="49">
        <v>6100</v>
      </c>
      <c r="B54" s="11" t="s">
        <v>108</v>
      </c>
      <c r="C54" s="15">
        <v>126041926.91</v>
      </c>
      <c r="D54" s="15">
        <v>53224957</v>
      </c>
      <c r="E54" s="15">
        <f t="shared" si="0"/>
        <v>179266883.91</v>
      </c>
      <c r="F54" s="15">
        <v>53624039.590000004</v>
      </c>
      <c r="G54" s="15">
        <v>53600966.310000002</v>
      </c>
      <c r="H54" s="15">
        <f t="shared" si="1"/>
        <v>125642844.31999999</v>
      </c>
    </row>
    <row r="55" spans="1:8" x14ac:dyDescent="0.2">
      <c r="A55" s="49">
        <v>6200</v>
      </c>
      <c r="B55" s="11" t="s">
        <v>109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110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67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111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112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113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114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115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116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117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68</v>
      </c>
      <c r="B65" s="7"/>
      <c r="C65" s="15">
        <f>SUM(C66:C68)</f>
        <v>0</v>
      </c>
      <c r="D65" s="15">
        <f>SUM(D66:D68)</f>
        <v>3037312.19</v>
      </c>
      <c r="E65" s="15">
        <f t="shared" si="0"/>
        <v>3037312.19</v>
      </c>
      <c r="F65" s="15">
        <f>SUM(F66:F68)</f>
        <v>0</v>
      </c>
      <c r="G65" s="15">
        <f>SUM(G66:G68)</f>
        <v>0</v>
      </c>
      <c r="H65" s="15">
        <f t="shared" si="1"/>
        <v>3037312.19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3037312.19</v>
      </c>
      <c r="E68" s="15">
        <f t="shared" si="0"/>
        <v>3037312.19</v>
      </c>
      <c r="F68" s="15">
        <v>0</v>
      </c>
      <c r="G68" s="15">
        <v>0</v>
      </c>
      <c r="H68" s="15">
        <f t="shared" si="1"/>
        <v>3037312.19</v>
      </c>
    </row>
    <row r="69" spans="1:8" x14ac:dyDescent="0.2">
      <c r="A69" s="48" t="s">
        <v>69</v>
      </c>
      <c r="B69" s="7"/>
      <c r="C69" s="15">
        <f>SUM(C70:C76)</f>
        <v>3107142.84</v>
      </c>
      <c r="D69" s="15">
        <f>SUM(D70:D76)</f>
        <v>0</v>
      </c>
      <c r="E69" s="15">
        <f t="shared" si="0"/>
        <v>3107142.84</v>
      </c>
      <c r="F69" s="15">
        <f>SUM(F70:F76)</f>
        <v>2234613.87</v>
      </c>
      <c r="G69" s="15">
        <f>SUM(G70:G76)</f>
        <v>2234613.87</v>
      </c>
      <c r="H69" s="15">
        <f t="shared" si="1"/>
        <v>872528.96999999974</v>
      </c>
    </row>
    <row r="70" spans="1:8" x14ac:dyDescent="0.2">
      <c r="A70" s="49">
        <v>9100</v>
      </c>
      <c r="B70" s="11" t="s">
        <v>118</v>
      </c>
      <c r="C70" s="15">
        <v>1607142.84</v>
      </c>
      <c r="D70" s="15">
        <v>0</v>
      </c>
      <c r="E70" s="15">
        <f t="shared" ref="E70:E76" si="2">C70+D70</f>
        <v>1607142.84</v>
      </c>
      <c r="F70" s="15">
        <v>1205357.1299999999</v>
      </c>
      <c r="G70" s="15">
        <v>1205357.1299999999</v>
      </c>
      <c r="H70" s="15">
        <f t="shared" ref="H70:H76" si="3">E70-F70</f>
        <v>401785.7100000002</v>
      </c>
    </row>
    <row r="71" spans="1:8" x14ac:dyDescent="0.2">
      <c r="A71" s="49">
        <v>9200</v>
      </c>
      <c r="B71" s="11" t="s">
        <v>119</v>
      </c>
      <c r="C71" s="15">
        <v>1500000</v>
      </c>
      <c r="D71" s="15">
        <v>0</v>
      </c>
      <c r="E71" s="15">
        <f t="shared" si="2"/>
        <v>1500000</v>
      </c>
      <c r="F71" s="15">
        <v>1029256.74</v>
      </c>
      <c r="G71" s="15">
        <v>1029256.74</v>
      </c>
      <c r="H71" s="15">
        <f t="shared" si="3"/>
        <v>470743.26</v>
      </c>
    </row>
    <row r="72" spans="1:8" x14ac:dyDescent="0.2">
      <c r="A72" s="49">
        <v>9300</v>
      </c>
      <c r="B72" s="11" t="s">
        <v>120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121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122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123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124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53</v>
      </c>
      <c r="C77" s="17">
        <f t="shared" ref="C77:G77" si="4">SUM(C5+C13+C23+C33+C43+C53+C57+C65+C69)</f>
        <v>418473491.60999995</v>
      </c>
      <c r="D77" s="17">
        <f t="shared" si="4"/>
        <v>102715962.64999999</v>
      </c>
      <c r="E77" s="17">
        <f t="shared" si="4"/>
        <v>521189454.25999999</v>
      </c>
      <c r="F77" s="17">
        <f t="shared" si="4"/>
        <v>233750145.81</v>
      </c>
      <c r="G77" s="17">
        <f t="shared" si="4"/>
        <v>230993042.75</v>
      </c>
      <c r="H77" s="17">
        <f>SUM(H5+H13+H23+H33+H43+H53+H57+H65+H69)</f>
        <v>287439308.44999999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zoomScaleNormal="10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192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276426019.86000001</v>
      </c>
      <c r="D6" s="50">
        <f>41832290.02-16000</f>
        <v>41816290.020000003</v>
      </c>
      <c r="E6" s="50">
        <f>C6+D6</f>
        <v>318242309.88</v>
      </c>
      <c r="F6" s="50">
        <v>169943907.08000001</v>
      </c>
      <c r="G6" s="50">
        <v>167245193.30000001</v>
      </c>
      <c r="H6" s="50">
        <f>E6-F6</f>
        <v>148298402.79999998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133921166.91</v>
      </c>
      <c r="D8" s="50">
        <v>60899672.630000003</v>
      </c>
      <c r="E8" s="50">
        <f>C8+D8</f>
        <v>194820839.53999999</v>
      </c>
      <c r="F8" s="50">
        <v>58738791.840000004</v>
      </c>
      <c r="G8" s="50">
        <v>58680402.560000002</v>
      </c>
      <c r="H8" s="50">
        <f>E8-F8</f>
        <v>136082047.69999999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1607142.84</v>
      </c>
      <c r="D10" s="50">
        <v>0</v>
      </c>
      <c r="E10" s="50">
        <f>C10+D10</f>
        <v>1607142.84</v>
      </c>
      <c r="F10" s="50">
        <v>1205357.1299999999</v>
      </c>
      <c r="G10" s="50">
        <v>1205357.1299999999</v>
      </c>
      <c r="H10" s="50">
        <f>E10-F10</f>
        <v>401785.7100000002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6519162</v>
      </c>
      <c r="D12" s="50">
        <v>0</v>
      </c>
      <c r="E12" s="50">
        <f>C12+D12</f>
        <v>6519162</v>
      </c>
      <c r="F12" s="50">
        <v>3862089.76</v>
      </c>
      <c r="G12" s="50">
        <v>3862089.76</v>
      </c>
      <c r="H12" s="50">
        <f>E12-F12</f>
        <v>2657072.2400000002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53</v>
      </c>
      <c r="C16" s="17">
        <f>SUM(C6+C8+C10+C12+C14)</f>
        <v>418473491.60999995</v>
      </c>
      <c r="D16" s="17">
        <f>SUM(D6+D8+D10+D12+D14)</f>
        <v>102715962.65000001</v>
      </c>
      <c r="E16" s="17">
        <f>SUM(E6+E8+E10+E12+E14)</f>
        <v>521189454.25999993</v>
      </c>
      <c r="F16" s="17">
        <f t="shared" ref="F16:H16" si="0">SUM(F6+F8+F10+F12+F14)</f>
        <v>233750145.81</v>
      </c>
      <c r="G16" s="17">
        <f t="shared" si="0"/>
        <v>230993042.75</v>
      </c>
      <c r="H16" s="17">
        <f t="shared" si="0"/>
        <v>287439308.44999999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showGridLines="0" workbookViewId="0">
      <selection sqref="A1:H1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190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54</v>
      </c>
      <c r="B3" s="58"/>
      <c r="C3" s="52" t="s">
        <v>60</v>
      </c>
      <c r="D3" s="53"/>
      <c r="E3" s="53"/>
      <c r="F3" s="53"/>
      <c r="G3" s="54"/>
      <c r="H3" s="55" t="s">
        <v>59</v>
      </c>
    </row>
    <row r="4" spans="1:8" ht="24.95" customHeight="1" x14ac:dyDescent="0.2">
      <c r="A4" s="59"/>
      <c r="B4" s="60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128</v>
      </c>
      <c r="B7" s="22"/>
      <c r="C7" s="15">
        <v>1836277.47</v>
      </c>
      <c r="D7" s="15">
        <v>0</v>
      </c>
      <c r="E7" s="15">
        <f>C7+D7</f>
        <v>1836277.47</v>
      </c>
      <c r="F7" s="15">
        <v>1216632.43</v>
      </c>
      <c r="G7" s="15">
        <v>1216632.43</v>
      </c>
      <c r="H7" s="15">
        <f>E7-F7</f>
        <v>619645.04</v>
      </c>
    </row>
    <row r="8" spans="1:8" x14ac:dyDescent="0.2">
      <c r="A8" s="4" t="s">
        <v>129</v>
      </c>
      <c r="B8" s="22"/>
      <c r="C8" s="15">
        <v>1930126.91</v>
      </c>
      <c r="D8" s="15">
        <v>175000</v>
      </c>
      <c r="E8" s="15">
        <f t="shared" ref="E8:E13" si="0">C8+D8</f>
        <v>2105126.91</v>
      </c>
      <c r="F8" s="15">
        <v>1179979.1000000001</v>
      </c>
      <c r="G8" s="15">
        <v>1177582.23</v>
      </c>
      <c r="H8" s="15">
        <f t="shared" ref="H8:H13" si="1">E8-F8</f>
        <v>925147.81</v>
      </c>
    </row>
    <row r="9" spans="1:8" x14ac:dyDescent="0.2">
      <c r="A9" s="4" t="s">
        <v>130</v>
      </c>
      <c r="B9" s="22"/>
      <c r="C9" s="15">
        <v>11257489.83</v>
      </c>
      <c r="D9" s="15">
        <v>0</v>
      </c>
      <c r="E9" s="15">
        <f t="shared" si="0"/>
        <v>11257489.83</v>
      </c>
      <c r="F9" s="15">
        <v>7349462.4100000001</v>
      </c>
      <c r="G9" s="15">
        <v>7298488.7599999998</v>
      </c>
      <c r="H9" s="15">
        <f t="shared" si="1"/>
        <v>3908027.42</v>
      </c>
    </row>
    <row r="10" spans="1:8" x14ac:dyDescent="0.2">
      <c r="A10" s="4" t="s">
        <v>131</v>
      </c>
      <c r="B10" s="22"/>
      <c r="C10" s="15">
        <v>4251024.8</v>
      </c>
      <c r="D10" s="15">
        <v>30000</v>
      </c>
      <c r="E10" s="15">
        <f t="shared" si="0"/>
        <v>4281024.8</v>
      </c>
      <c r="F10" s="15">
        <v>1219585.1100000001</v>
      </c>
      <c r="G10" s="15">
        <v>1193709.6399999999</v>
      </c>
      <c r="H10" s="15">
        <f t="shared" si="1"/>
        <v>3061439.6899999995</v>
      </c>
    </row>
    <row r="11" spans="1:8" x14ac:dyDescent="0.2">
      <c r="A11" s="4" t="s">
        <v>132</v>
      </c>
      <c r="B11" s="22"/>
      <c r="C11" s="15">
        <v>9120423.4000000004</v>
      </c>
      <c r="D11" s="15">
        <v>100000</v>
      </c>
      <c r="E11" s="15">
        <f t="shared" si="0"/>
        <v>9220423.4000000004</v>
      </c>
      <c r="F11" s="15">
        <v>5301253.43</v>
      </c>
      <c r="G11" s="15">
        <v>5249978.2300000004</v>
      </c>
      <c r="H11" s="15">
        <f t="shared" si="1"/>
        <v>3919169.9700000007</v>
      </c>
    </row>
    <row r="12" spans="1:8" x14ac:dyDescent="0.2">
      <c r="A12" s="4" t="s">
        <v>133</v>
      </c>
      <c r="B12" s="22"/>
      <c r="C12" s="15">
        <v>3640056.76</v>
      </c>
      <c r="D12" s="15">
        <v>250000</v>
      </c>
      <c r="E12" s="15">
        <f t="shared" si="0"/>
        <v>3890056.76</v>
      </c>
      <c r="F12" s="15">
        <v>1751242.84</v>
      </c>
      <c r="G12" s="15">
        <v>1739112.84</v>
      </c>
      <c r="H12" s="15">
        <f t="shared" si="1"/>
        <v>2138813.92</v>
      </c>
    </row>
    <row r="13" spans="1:8" x14ac:dyDescent="0.2">
      <c r="A13" s="4" t="s">
        <v>134</v>
      </c>
      <c r="B13" s="22"/>
      <c r="C13" s="15">
        <v>1777735.52</v>
      </c>
      <c r="D13" s="15">
        <v>115000</v>
      </c>
      <c r="E13" s="15">
        <f t="shared" si="0"/>
        <v>1892735.52</v>
      </c>
      <c r="F13" s="15">
        <v>1029335.47</v>
      </c>
      <c r="G13" s="15">
        <v>1028133.47</v>
      </c>
      <c r="H13" s="15">
        <f t="shared" si="1"/>
        <v>863400.05</v>
      </c>
    </row>
    <row r="14" spans="1:8" x14ac:dyDescent="0.2">
      <c r="A14" s="4" t="s">
        <v>135</v>
      </c>
      <c r="B14" s="22"/>
      <c r="C14" s="15">
        <v>3442116.72</v>
      </c>
      <c r="D14" s="15">
        <v>57500</v>
      </c>
      <c r="E14" s="15">
        <f t="shared" ref="E14" si="2">C14+D14</f>
        <v>3499616.72</v>
      </c>
      <c r="F14" s="15">
        <v>2246615.62</v>
      </c>
      <c r="G14" s="15">
        <v>2246615.62</v>
      </c>
      <c r="H14" s="15">
        <f t="shared" ref="H14" si="3">E14-F14</f>
        <v>1253001.1000000001</v>
      </c>
    </row>
    <row r="15" spans="1:8" x14ac:dyDescent="0.2">
      <c r="A15" s="4" t="s">
        <v>136</v>
      </c>
      <c r="B15" s="22"/>
      <c r="C15" s="15">
        <v>2485638.16</v>
      </c>
      <c r="D15" s="15">
        <v>-138381.85999999999</v>
      </c>
      <c r="E15" s="15">
        <f t="shared" ref="E15" si="4">C15+D15</f>
        <v>2347256.3000000003</v>
      </c>
      <c r="F15" s="15">
        <v>961804.57</v>
      </c>
      <c r="G15" s="15">
        <v>867899.81</v>
      </c>
      <c r="H15" s="15">
        <f t="shared" ref="H15" si="5">E15-F15</f>
        <v>1385451.7300000004</v>
      </c>
    </row>
    <row r="16" spans="1:8" x14ac:dyDescent="0.2">
      <c r="A16" s="4" t="s">
        <v>137</v>
      </c>
      <c r="B16" s="22"/>
      <c r="C16" s="15">
        <v>124953.08</v>
      </c>
      <c r="D16" s="15">
        <v>0</v>
      </c>
      <c r="E16" s="15">
        <f t="shared" ref="E16" si="6">C16+D16</f>
        <v>124953.08</v>
      </c>
      <c r="F16" s="15">
        <v>82811.070000000007</v>
      </c>
      <c r="G16" s="15">
        <v>82811.070000000007</v>
      </c>
      <c r="H16" s="15">
        <f t="shared" ref="H16" si="7">E16-F16</f>
        <v>42142.009999999995</v>
      </c>
    </row>
    <row r="17" spans="1:8" x14ac:dyDescent="0.2">
      <c r="A17" s="4" t="s">
        <v>138</v>
      </c>
      <c r="B17" s="22"/>
      <c r="C17" s="15">
        <v>609082</v>
      </c>
      <c r="D17" s="15">
        <v>7000</v>
      </c>
      <c r="E17" s="15">
        <f t="shared" ref="E17" si="8">C17+D17</f>
        <v>616082</v>
      </c>
      <c r="F17" s="15">
        <v>301057.53999999998</v>
      </c>
      <c r="G17" s="15">
        <v>301057.53999999998</v>
      </c>
      <c r="H17" s="15">
        <f t="shared" ref="H17" si="9">E17-F17</f>
        <v>315024.46000000002</v>
      </c>
    </row>
    <row r="18" spans="1:8" x14ac:dyDescent="0.2">
      <c r="A18" s="4" t="s">
        <v>139</v>
      </c>
      <c r="B18" s="22"/>
      <c r="C18" s="15">
        <v>452480.96</v>
      </c>
      <c r="D18" s="15">
        <v>0</v>
      </c>
      <c r="E18" s="15">
        <f t="shared" ref="E18" si="10">C18+D18</f>
        <v>452480.96</v>
      </c>
      <c r="F18" s="15">
        <v>294107.01</v>
      </c>
      <c r="G18" s="15">
        <v>294107.01</v>
      </c>
      <c r="H18" s="15">
        <f t="shared" ref="H18" si="11">E18-F18</f>
        <v>158373.95000000001</v>
      </c>
    </row>
    <row r="19" spans="1:8" x14ac:dyDescent="0.2">
      <c r="A19" s="4" t="s">
        <v>140</v>
      </c>
      <c r="B19" s="22"/>
      <c r="C19" s="15">
        <v>276877.56</v>
      </c>
      <c r="D19" s="15">
        <v>0</v>
      </c>
      <c r="E19" s="15">
        <f t="shared" ref="E19" si="12">C19+D19</f>
        <v>276877.56</v>
      </c>
      <c r="F19" s="15">
        <v>172134.37</v>
      </c>
      <c r="G19" s="15">
        <v>172134.37</v>
      </c>
      <c r="H19" s="15">
        <f t="shared" ref="H19" si="13">E19-F19</f>
        <v>104743.19</v>
      </c>
    </row>
    <row r="20" spans="1:8" x14ac:dyDescent="0.2">
      <c r="A20" s="4" t="s">
        <v>141</v>
      </c>
      <c r="B20" s="22"/>
      <c r="C20" s="15">
        <v>72873505.189999998</v>
      </c>
      <c r="D20" s="15">
        <v>-14613994.91</v>
      </c>
      <c r="E20" s="15">
        <f t="shared" ref="E20" si="14">C20+D20</f>
        <v>58259510.280000001</v>
      </c>
      <c r="F20" s="15">
        <v>37051952.289999999</v>
      </c>
      <c r="G20" s="15">
        <v>36737325.609999999</v>
      </c>
      <c r="H20" s="15">
        <f t="shared" ref="H20" si="15">E20-F20</f>
        <v>21207557.990000002</v>
      </c>
    </row>
    <row r="21" spans="1:8" x14ac:dyDescent="0.2">
      <c r="A21" s="4" t="s">
        <v>142</v>
      </c>
      <c r="B21" s="22"/>
      <c r="C21" s="15">
        <v>4321374.24</v>
      </c>
      <c r="D21" s="15">
        <v>-172500</v>
      </c>
      <c r="E21" s="15">
        <f t="shared" ref="E21" si="16">C21+D21</f>
        <v>4148874.24</v>
      </c>
      <c r="F21" s="15">
        <v>2398212.34</v>
      </c>
      <c r="G21" s="15">
        <v>2397952.34</v>
      </c>
      <c r="H21" s="15">
        <f t="shared" ref="H21" si="17">E21-F21</f>
        <v>1750661.9000000004</v>
      </c>
    </row>
    <row r="22" spans="1:8" x14ac:dyDescent="0.2">
      <c r="A22" s="4" t="s">
        <v>143</v>
      </c>
      <c r="B22" s="22"/>
      <c r="C22" s="15">
        <v>1228650.6399999999</v>
      </c>
      <c r="D22" s="15">
        <v>0</v>
      </c>
      <c r="E22" s="15">
        <f t="shared" ref="E22" si="18">C22+D22</f>
        <v>1228650.6399999999</v>
      </c>
      <c r="F22" s="15">
        <v>763851.88</v>
      </c>
      <c r="G22" s="15">
        <v>763192.58</v>
      </c>
      <c r="H22" s="15">
        <f t="shared" ref="H22" si="19">E22-F22</f>
        <v>464798.75999999989</v>
      </c>
    </row>
    <row r="23" spans="1:8" x14ac:dyDescent="0.2">
      <c r="A23" s="4" t="s">
        <v>144</v>
      </c>
      <c r="B23" s="22"/>
      <c r="C23" s="15">
        <v>634774.96</v>
      </c>
      <c r="D23" s="15">
        <v>50000</v>
      </c>
      <c r="E23" s="15">
        <f t="shared" ref="E23" si="20">C23+D23</f>
        <v>684774.96</v>
      </c>
      <c r="F23" s="15">
        <v>430700.77</v>
      </c>
      <c r="G23" s="15">
        <v>430700.77</v>
      </c>
      <c r="H23" s="15">
        <f t="shared" ref="H23" si="21">E23-F23</f>
        <v>254074.18999999994</v>
      </c>
    </row>
    <row r="24" spans="1:8" x14ac:dyDescent="0.2">
      <c r="A24" s="4" t="s">
        <v>145</v>
      </c>
      <c r="B24" s="22"/>
      <c r="C24" s="15">
        <v>1071895.24</v>
      </c>
      <c r="D24" s="15">
        <v>22000</v>
      </c>
      <c r="E24" s="15">
        <f t="shared" ref="E24" si="22">C24+D24</f>
        <v>1093895.24</v>
      </c>
      <c r="F24" s="15">
        <v>675372.28</v>
      </c>
      <c r="G24" s="15">
        <v>675372.28</v>
      </c>
      <c r="H24" s="15">
        <f t="shared" ref="H24" si="23">E24-F24</f>
        <v>418522.95999999996</v>
      </c>
    </row>
    <row r="25" spans="1:8" x14ac:dyDescent="0.2">
      <c r="A25" s="4" t="s">
        <v>146</v>
      </c>
      <c r="B25" s="22"/>
      <c r="C25" s="15">
        <v>702082.76</v>
      </c>
      <c r="D25" s="15">
        <v>1200</v>
      </c>
      <c r="E25" s="15">
        <f t="shared" ref="E25" si="24">C25+D25</f>
        <v>703282.76</v>
      </c>
      <c r="F25" s="15">
        <v>457924.37</v>
      </c>
      <c r="G25" s="15">
        <v>457924.37</v>
      </c>
      <c r="H25" s="15">
        <f t="shared" ref="H25" si="25">E25-F25</f>
        <v>245358.39</v>
      </c>
    </row>
    <row r="26" spans="1:8" x14ac:dyDescent="0.2">
      <c r="A26" s="4" t="s">
        <v>147</v>
      </c>
      <c r="B26" s="22"/>
      <c r="C26" s="15">
        <v>649292.4</v>
      </c>
      <c r="D26" s="15">
        <v>-1200</v>
      </c>
      <c r="E26" s="15">
        <f t="shared" ref="E26" si="26">C26+D26</f>
        <v>648092.4</v>
      </c>
      <c r="F26" s="15">
        <v>300157.99</v>
      </c>
      <c r="G26" s="15">
        <v>300157.99</v>
      </c>
      <c r="H26" s="15">
        <f t="shared" ref="H26" si="27">E26-F26</f>
        <v>347934.41000000003</v>
      </c>
    </row>
    <row r="27" spans="1:8" x14ac:dyDescent="0.2">
      <c r="A27" s="4" t="s">
        <v>148</v>
      </c>
      <c r="B27" s="22"/>
      <c r="C27" s="15">
        <v>676588.88</v>
      </c>
      <c r="D27" s="15">
        <v>0</v>
      </c>
      <c r="E27" s="15">
        <f t="shared" ref="E27" si="28">C27+D27</f>
        <v>676588.88</v>
      </c>
      <c r="F27" s="15">
        <v>395230.2</v>
      </c>
      <c r="G27" s="15">
        <v>395230.2</v>
      </c>
      <c r="H27" s="15">
        <f t="shared" ref="H27" si="29">E27-F27</f>
        <v>281358.68</v>
      </c>
    </row>
    <row r="28" spans="1:8" x14ac:dyDescent="0.2">
      <c r="A28" s="4" t="s">
        <v>149</v>
      </c>
      <c r="B28" s="22"/>
      <c r="C28" s="15">
        <v>490078</v>
      </c>
      <c r="D28" s="15">
        <v>0</v>
      </c>
      <c r="E28" s="15">
        <f t="shared" ref="E28" si="30">C28+D28</f>
        <v>490078</v>
      </c>
      <c r="F28" s="15">
        <v>276965.34000000003</v>
      </c>
      <c r="G28" s="15">
        <v>276965.34000000003</v>
      </c>
      <c r="H28" s="15">
        <f t="shared" ref="H28" si="31">E28-F28</f>
        <v>213112.65999999997</v>
      </c>
    </row>
    <row r="29" spans="1:8" x14ac:dyDescent="0.2">
      <c r="A29" s="4" t="s">
        <v>150</v>
      </c>
      <c r="B29" s="22"/>
      <c r="C29" s="15">
        <v>274957.68</v>
      </c>
      <c r="D29" s="15">
        <v>0</v>
      </c>
      <c r="E29" s="15">
        <f t="shared" ref="E29" si="32">C29+D29</f>
        <v>274957.68</v>
      </c>
      <c r="F29" s="15">
        <v>180440.61</v>
      </c>
      <c r="G29" s="15">
        <v>180440.61</v>
      </c>
      <c r="H29" s="15">
        <f t="shared" ref="H29" si="33">E29-F29</f>
        <v>94517.07</v>
      </c>
    </row>
    <row r="30" spans="1:8" x14ac:dyDescent="0.2">
      <c r="A30" s="4" t="s">
        <v>151</v>
      </c>
      <c r="B30" s="22"/>
      <c r="C30" s="15">
        <v>1267009.76</v>
      </c>
      <c r="D30" s="15">
        <v>-50000</v>
      </c>
      <c r="E30" s="15">
        <f t="shared" ref="E30" si="34">C30+D30</f>
        <v>1217009.76</v>
      </c>
      <c r="F30" s="15">
        <v>671776</v>
      </c>
      <c r="G30" s="15">
        <v>671776</v>
      </c>
      <c r="H30" s="15">
        <f t="shared" ref="H30" si="35">E30-F30</f>
        <v>545233.76</v>
      </c>
    </row>
    <row r="31" spans="1:8" x14ac:dyDescent="0.2">
      <c r="A31" s="4" t="s">
        <v>152</v>
      </c>
      <c r="B31" s="22"/>
      <c r="C31" s="15">
        <v>893318.32</v>
      </c>
      <c r="D31" s="15">
        <v>0</v>
      </c>
      <c r="E31" s="15">
        <f t="shared" ref="E31" si="36">C31+D31</f>
        <v>893318.32</v>
      </c>
      <c r="F31" s="15">
        <v>506381.09</v>
      </c>
      <c r="G31" s="15">
        <v>506381.09</v>
      </c>
      <c r="H31" s="15">
        <f t="shared" ref="H31" si="37">E31-F31</f>
        <v>386937.22999999992</v>
      </c>
    </row>
    <row r="32" spans="1:8" x14ac:dyDescent="0.2">
      <c r="A32" s="4" t="s">
        <v>153</v>
      </c>
      <c r="B32" s="22"/>
      <c r="C32" s="15">
        <v>126632373.52</v>
      </c>
      <c r="D32" s="15">
        <v>75543613.659999996</v>
      </c>
      <c r="E32" s="15">
        <f t="shared" ref="E32" si="38">C32+D32</f>
        <v>202175987.18000001</v>
      </c>
      <c r="F32" s="15">
        <v>58501135.789999999</v>
      </c>
      <c r="G32" s="15">
        <v>58478062.509999998</v>
      </c>
      <c r="H32" s="15">
        <f t="shared" ref="H32" si="39">E32-F32</f>
        <v>143674851.39000002</v>
      </c>
    </row>
    <row r="33" spans="1:8" x14ac:dyDescent="0.2">
      <c r="A33" s="4" t="s">
        <v>154</v>
      </c>
      <c r="B33" s="22"/>
      <c r="C33" s="15">
        <v>4805093.32</v>
      </c>
      <c r="D33" s="15">
        <v>0</v>
      </c>
      <c r="E33" s="15">
        <f t="shared" ref="E33" si="40">C33+D33</f>
        <v>4805093.32</v>
      </c>
      <c r="F33" s="15">
        <v>2965043.58</v>
      </c>
      <c r="G33" s="15">
        <v>2965043.58</v>
      </c>
      <c r="H33" s="15">
        <f t="shared" ref="H33" si="41">E33-F33</f>
        <v>1840049.7400000002</v>
      </c>
    </row>
    <row r="34" spans="1:8" x14ac:dyDescent="0.2">
      <c r="A34" s="4" t="s">
        <v>155</v>
      </c>
      <c r="B34" s="22"/>
      <c r="C34" s="15">
        <v>1760857.44</v>
      </c>
      <c r="D34" s="15">
        <v>210000</v>
      </c>
      <c r="E34" s="15">
        <f t="shared" ref="E34" si="42">C34+D34</f>
        <v>1970857.44</v>
      </c>
      <c r="F34" s="15">
        <v>1154719.52</v>
      </c>
      <c r="G34" s="15">
        <v>1154719.52</v>
      </c>
      <c r="H34" s="15">
        <f t="shared" ref="H34" si="43">E34-F34</f>
        <v>816137.91999999993</v>
      </c>
    </row>
    <row r="35" spans="1:8" x14ac:dyDescent="0.2">
      <c r="A35" s="4" t="s">
        <v>156</v>
      </c>
      <c r="B35" s="22"/>
      <c r="C35" s="15">
        <v>1148371.3600000001</v>
      </c>
      <c r="D35" s="15">
        <v>101000</v>
      </c>
      <c r="E35" s="15">
        <f t="shared" ref="E35" si="44">C35+D35</f>
        <v>1249371.3600000001</v>
      </c>
      <c r="F35" s="15">
        <v>748437.17</v>
      </c>
      <c r="G35" s="15">
        <v>748437.17</v>
      </c>
      <c r="H35" s="15">
        <f t="shared" ref="H35" si="45">E35-F35</f>
        <v>500934.19000000006</v>
      </c>
    </row>
    <row r="36" spans="1:8" x14ac:dyDescent="0.2">
      <c r="A36" s="4" t="s">
        <v>157</v>
      </c>
      <c r="B36" s="22"/>
      <c r="C36" s="15">
        <v>8170649.6799999997</v>
      </c>
      <c r="D36" s="15">
        <v>4669316.0999999996</v>
      </c>
      <c r="E36" s="15">
        <f t="shared" ref="E36" si="46">C36+D36</f>
        <v>12839965.779999999</v>
      </c>
      <c r="F36" s="15">
        <v>1582392.13</v>
      </c>
      <c r="G36" s="15">
        <v>1582392.13</v>
      </c>
      <c r="H36" s="15">
        <f t="shared" ref="H36" si="47">E36-F36</f>
        <v>11257573.649999999</v>
      </c>
    </row>
    <row r="37" spans="1:8" x14ac:dyDescent="0.2">
      <c r="A37" s="4" t="s">
        <v>158</v>
      </c>
      <c r="B37" s="22"/>
      <c r="C37" s="15">
        <v>9295267.7599999998</v>
      </c>
      <c r="D37" s="15">
        <v>1100000</v>
      </c>
      <c r="E37" s="15">
        <f t="shared" ref="E37" si="48">C37+D37</f>
        <v>10395267.76</v>
      </c>
      <c r="F37" s="15">
        <v>6289797.7000000002</v>
      </c>
      <c r="G37" s="15">
        <v>6266875.21</v>
      </c>
      <c r="H37" s="15">
        <f t="shared" ref="H37" si="49">E37-F37</f>
        <v>4105470.0599999996</v>
      </c>
    </row>
    <row r="38" spans="1:8" x14ac:dyDescent="0.2">
      <c r="A38" s="4" t="s">
        <v>159</v>
      </c>
      <c r="B38" s="22"/>
      <c r="C38" s="15">
        <v>3700515.56</v>
      </c>
      <c r="D38" s="15">
        <v>-11000</v>
      </c>
      <c r="E38" s="15">
        <f t="shared" ref="E38" si="50">C38+D38</f>
        <v>3689515.56</v>
      </c>
      <c r="F38" s="15">
        <v>2300355.52</v>
      </c>
      <c r="G38" s="15">
        <v>2300355.52</v>
      </c>
      <c r="H38" s="15">
        <f t="shared" ref="H38" si="51">E38-F38</f>
        <v>1389160.04</v>
      </c>
    </row>
    <row r="39" spans="1:8" x14ac:dyDescent="0.2">
      <c r="A39" s="4" t="s">
        <v>160</v>
      </c>
      <c r="B39" s="22"/>
      <c r="C39" s="15">
        <v>3453268.28</v>
      </c>
      <c r="D39" s="15">
        <v>262500</v>
      </c>
      <c r="E39" s="15">
        <f t="shared" ref="E39" si="52">C39+D39</f>
        <v>3715768.28</v>
      </c>
      <c r="F39" s="15">
        <v>2198853.96</v>
      </c>
      <c r="G39" s="15">
        <v>2198853.96</v>
      </c>
      <c r="H39" s="15">
        <f t="shared" ref="H39" si="53">E39-F39</f>
        <v>1516914.3199999998</v>
      </c>
    </row>
    <row r="40" spans="1:8" x14ac:dyDescent="0.2">
      <c r="A40" s="4" t="s">
        <v>161</v>
      </c>
      <c r="B40" s="22"/>
      <c r="C40" s="15">
        <v>2199931.92</v>
      </c>
      <c r="D40" s="15">
        <v>11000</v>
      </c>
      <c r="E40" s="15">
        <f t="shared" ref="E40" si="54">C40+D40</f>
        <v>2210931.92</v>
      </c>
      <c r="F40" s="15">
        <v>1338961.55</v>
      </c>
      <c r="G40" s="15">
        <v>1338961.55</v>
      </c>
      <c r="H40" s="15">
        <f t="shared" ref="H40" si="55">E40-F40</f>
        <v>871970.36999999988</v>
      </c>
    </row>
    <row r="41" spans="1:8" x14ac:dyDescent="0.2">
      <c r="A41" s="4" t="s">
        <v>162</v>
      </c>
      <c r="B41" s="22"/>
      <c r="C41" s="15">
        <v>2457973.96</v>
      </c>
      <c r="D41" s="15">
        <v>-115500</v>
      </c>
      <c r="E41" s="15">
        <f t="shared" ref="E41" si="56">C41+D41</f>
        <v>2342473.96</v>
      </c>
      <c r="F41" s="15">
        <v>1208810.3600000001</v>
      </c>
      <c r="G41" s="15">
        <v>1195310.3600000001</v>
      </c>
      <c r="H41" s="15">
        <f t="shared" ref="H41" si="57">E41-F41</f>
        <v>1133663.5999999999</v>
      </c>
    </row>
    <row r="42" spans="1:8" x14ac:dyDescent="0.2">
      <c r="A42" s="4" t="s">
        <v>163</v>
      </c>
      <c r="B42" s="22"/>
      <c r="C42" s="15">
        <v>5562732.5199999996</v>
      </c>
      <c r="D42" s="15">
        <v>14838113.41</v>
      </c>
      <c r="E42" s="15">
        <f t="shared" ref="E42" si="58">C42+D42</f>
        <v>20400845.93</v>
      </c>
      <c r="F42" s="15">
        <v>4521377.1399999997</v>
      </c>
      <c r="G42" s="15">
        <v>4521377.1399999997</v>
      </c>
      <c r="H42" s="15">
        <f t="shared" ref="H42" si="59">E42-F42</f>
        <v>15879468.789999999</v>
      </c>
    </row>
    <row r="43" spans="1:8" x14ac:dyDescent="0.2">
      <c r="A43" s="4" t="s">
        <v>164</v>
      </c>
      <c r="B43" s="22"/>
      <c r="C43" s="15">
        <v>3658343.84</v>
      </c>
      <c r="D43" s="15">
        <v>0</v>
      </c>
      <c r="E43" s="15">
        <f t="shared" ref="E43" si="60">C43+D43</f>
        <v>3658343.84</v>
      </c>
      <c r="F43" s="15">
        <v>3303881.73</v>
      </c>
      <c r="G43" s="15">
        <v>3303881.73</v>
      </c>
      <c r="H43" s="15">
        <f t="shared" ref="H43" si="61">E43-F43</f>
        <v>354462.10999999987</v>
      </c>
    </row>
    <row r="44" spans="1:8" x14ac:dyDescent="0.2">
      <c r="A44" s="4" t="s">
        <v>165</v>
      </c>
      <c r="B44" s="22"/>
      <c r="C44" s="15">
        <v>502823.44</v>
      </c>
      <c r="D44" s="15">
        <v>11000</v>
      </c>
      <c r="E44" s="15">
        <f t="shared" ref="E44" si="62">C44+D44</f>
        <v>513823.44</v>
      </c>
      <c r="F44" s="15">
        <v>269149.68</v>
      </c>
      <c r="G44" s="15">
        <v>269149.68</v>
      </c>
      <c r="H44" s="15">
        <f t="shared" ref="H44" si="63">E44-F44</f>
        <v>244673.76</v>
      </c>
    </row>
    <row r="45" spans="1:8" x14ac:dyDescent="0.2">
      <c r="A45" s="4" t="s">
        <v>166</v>
      </c>
      <c r="B45" s="22"/>
      <c r="C45" s="15">
        <v>1006002.36</v>
      </c>
      <c r="D45" s="15">
        <v>-143000</v>
      </c>
      <c r="E45" s="15">
        <f t="shared" ref="E45" si="64">C45+D45</f>
        <v>863002.36</v>
      </c>
      <c r="F45" s="15">
        <v>447355.74</v>
      </c>
      <c r="G45" s="15">
        <v>447355.74</v>
      </c>
      <c r="H45" s="15">
        <f t="shared" ref="H45" si="65">E45-F45</f>
        <v>415646.62</v>
      </c>
    </row>
    <row r="46" spans="1:8" x14ac:dyDescent="0.2">
      <c r="A46" s="4" t="s">
        <v>167</v>
      </c>
      <c r="B46" s="22"/>
      <c r="C46" s="15">
        <v>934399.36</v>
      </c>
      <c r="D46" s="15">
        <v>199020</v>
      </c>
      <c r="E46" s="15">
        <f t="shared" ref="E46" si="66">C46+D46</f>
        <v>1133419.3599999999</v>
      </c>
      <c r="F46" s="15">
        <v>584415.55000000005</v>
      </c>
      <c r="G46" s="15">
        <v>584415.55000000005</v>
      </c>
      <c r="H46" s="15">
        <f t="shared" ref="H46" si="67">E46-F46</f>
        <v>549003.80999999982</v>
      </c>
    </row>
    <row r="47" spans="1:8" x14ac:dyDescent="0.2">
      <c r="A47" s="4" t="s">
        <v>168</v>
      </c>
      <c r="B47" s="22"/>
      <c r="C47" s="15">
        <v>1338243.92</v>
      </c>
      <c r="D47" s="15">
        <v>0</v>
      </c>
      <c r="E47" s="15">
        <f t="shared" ref="E47" si="68">C47+D47</f>
        <v>1338243.92</v>
      </c>
      <c r="F47" s="15">
        <v>721460.06</v>
      </c>
      <c r="G47" s="15">
        <v>721460.06</v>
      </c>
      <c r="H47" s="15">
        <f t="shared" ref="H47" si="69">E47-F47</f>
        <v>616783.85999999987</v>
      </c>
    </row>
    <row r="48" spans="1:8" x14ac:dyDescent="0.2">
      <c r="A48" s="4" t="s">
        <v>169</v>
      </c>
      <c r="B48" s="22"/>
      <c r="C48" s="15">
        <v>318959.32</v>
      </c>
      <c r="D48" s="15">
        <v>0</v>
      </c>
      <c r="E48" s="15">
        <f t="shared" ref="E48" si="70">C48+D48</f>
        <v>318959.32</v>
      </c>
      <c r="F48" s="15">
        <v>153480.38</v>
      </c>
      <c r="G48" s="15">
        <v>153480.38</v>
      </c>
      <c r="H48" s="15">
        <f t="shared" ref="H48" si="71">E48-F48</f>
        <v>165478.94</v>
      </c>
    </row>
    <row r="49" spans="1:8" x14ac:dyDescent="0.2">
      <c r="A49" s="4" t="s">
        <v>170</v>
      </c>
      <c r="B49" s="22"/>
      <c r="C49" s="15">
        <v>2810561.88</v>
      </c>
      <c r="D49" s="15">
        <v>0</v>
      </c>
      <c r="E49" s="15">
        <f t="shared" ref="E49" si="72">C49+D49</f>
        <v>2810561.88</v>
      </c>
      <c r="F49" s="15">
        <v>1504264.68</v>
      </c>
      <c r="G49" s="15">
        <v>1504264.68</v>
      </c>
      <c r="H49" s="15">
        <f t="shared" ref="H49" si="73">E49-F49</f>
        <v>1306297.2</v>
      </c>
    </row>
    <row r="50" spans="1:8" x14ac:dyDescent="0.2">
      <c r="A50" s="4" t="s">
        <v>171</v>
      </c>
      <c r="B50" s="22"/>
      <c r="C50" s="15">
        <v>3991016.04</v>
      </c>
      <c r="D50" s="15">
        <v>175000</v>
      </c>
      <c r="E50" s="15">
        <f t="shared" ref="E50" si="74">C50+D50</f>
        <v>4166016.04</v>
      </c>
      <c r="F50" s="15">
        <v>3670042.28</v>
      </c>
      <c r="G50" s="15">
        <v>3594942.28</v>
      </c>
      <c r="H50" s="15">
        <f t="shared" ref="H50" si="75">E50-F50</f>
        <v>495973.76000000024</v>
      </c>
    </row>
    <row r="51" spans="1:8" x14ac:dyDescent="0.2">
      <c r="A51" s="4" t="s">
        <v>172</v>
      </c>
      <c r="B51" s="22"/>
      <c r="C51" s="15">
        <v>774047.88</v>
      </c>
      <c r="D51" s="15">
        <v>0</v>
      </c>
      <c r="E51" s="15">
        <f t="shared" ref="E51" si="76">C51+D51</f>
        <v>774047.88</v>
      </c>
      <c r="F51" s="15">
        <v>491944.04</v>
      </c>
      <c r="G51" s="15">
        <v>491944.04</v>
      </c>
      <c r="H51" s="15">
        <f t="shared" ref="H51" si="77">E51-F51</f>
        <v>282103.84000000003</v>
      </c>
    </row>
    <row r="52" spans="1:8" x14ac:dyDescent="0.2">
      <c r="A52" s="4" t="s">
        <v>173</v>
      </c>
      <c r="B52" s="22"/>
      <c r="C52" s="15">
        <v>386573</v>
      </c>
      <c r="D52" s="15">
        <v>0</v>
      </c>
      <c r="E52" s="15">
        <f t="shared" ref="E52" si="78">C52+D52</f>
        <v>386573</v>
      </c>
      <c r="F52" s="15">
        <v>188989.36</v>
      </c>
      <c r="G52" s="15">
        <v>188989.36</v>
      </c>
      <c r="H52" s="15">
        <f t="shared" ref="H52" si="79">E52-F52</f>
        <v>197583.64</v>
      </c>
    </row>
    <row r="53" spans="1:8" x14ac:dyDescent="0.2">
      <c r="A53" s="4" t="s">
        <v>174</v>
      </c>
      <c r="B53" s="22"/>
      <c r="C53" s="15">
        <v>26743278.609999999</v>
      </c>
      <c r="D53" s="15">
        <f>2479500-16000</f>
        <v>2463500</v>
      </c>
      <c r="E53" s="15">
        <f t="shared" ref="E53" si="80">C53+D53</f>
        <v>29206778.609999999</v>
      </c>
      <c r="F53" s="15">
        <v>14711831.890000001</v>
      </c>
      <c r="G53" s="15">
        <v>14045655.67</v>
      </c>
      <c r="H53" s="15">
        <f t="shared" ref="H53" si="81">E53-F53</f>
        <v>14494946.719999999</v>
      </c>
    </row>
    <row r="54" spans="1:8" x14ac:dyDescent="0.2">
      <c r="A54" s="4" t="s">
        <v>175</v>
      </c>
      <c r="B54" s="22"/>
      <c r="C54" s="15">
        <v>1408183.32</v>
      </c>
      <c r="D54" s="15">
        <v>30003</v>
      </c>
      <c r="E54" s="15">
        <f t="shared" ref="E54" si="82">C54+D54</f>
        <v>1438186.32</v>
      </c>
      <c r="F54" s="15">
        <v>692058.31</v>
      </c>
      <c r="G54" s="15">
        <v>692058.31</v>
      </c>
      <c r="H54" s="15">
        <f t="shared" ref="H54" si="83">E54-F54</f>
        <v>746128.01</v>
      </c>
    </row>
    <row r="55" spans="1:8" x14ac:dyDescent="0.2">
      <c r="A55" s="4" t="s">
        <v>176</v>
      </c>
      <c r="B55" s="22"/>
      <c r="C55" s="15">
        <v>14786068.560000001</v>
      </c>
      <c r="D55" s="15">
        <v>0</v>
      </c>
      <c r="E55" s="15">
        <f t="shared" ref="E55" si="84">C55+D55</f>
        <v>14786068.560000001</v>
      </c>
      <c r="F55" s="15">
        <v>7883276.5700000003</v>
      </c>
      <c r="G55" s="15">
        <v>6991070.2699999996</v>
      </c>
      <c r="H55" s="15">
        <f t="shared" ref="H55" si="85">E55-F55</f>
        <v>6902791.9900000002</v>
      </c>
    </row>
    <row r="56" spans="1:8" x14ac:dyDescent="0.2">
      <c r="A56" s="4" t="s">
        <v>177</v>
      </c>
      <c r="B56" s="22"/>
      <c r="C56" s="15">
        <v>1706305.2</v>
      </c>
      <c r="D56" s="15">
        <v>132600</v>
      </c>
      <c r="E56" s="15">
        <f t="shared" ref="E56" si="86">C56+D56</f>
        <v>1838905.2</v>
      </c>
      <c r="F56" s="15">
        <v>889421.61</v>
      </c>
      <c r="G56" s="15">
        <v>889421.61</v>
      </c>
      <c r="H56" s="15">
        <f t="shared" ref="H56" si="87">E56-F56</f>
        <v>949483.59</v>
      </c>
    </row>
    <row r="57" spans="1:8" x14ac:dyDescent="0.2">
      <c r="A57" s="4" t="s">
        <v>178</v>
      </c>
      <c r="B57" s="22"/>
      <c r="C57" s="15">
        <v>3023083.48</v>
      </c>
      <c r="D57" s="15">
        <v>92000</v>
      </c>
      <c r="E57" s="15">
        <f t="shared" ref="E57" si="88">C57+D57</f>
        <v>3115083.48</v>
      </c>
      <c r="F57" s="15">
        <v>1908801.99</v>
      </c>
      <c r="G57" s="15">
        <v>1908801.99</v>
      </c>
      <c r="H57" s="15">
        <f t="shared" ref="H57" si="89">E57-F57</f>
        <v>1206281.49</v>
      </c>
    </row>
    <row r="58" spans="1:8" x14ac:dyDescent="0.2">
      <c r="A58" s="4" t="s">
        <v>179</v>
      </c>
      <c r="B58" s="22"/>
      <c r="C58" s="15">
        <v>1004833.24</v>
      </c>
      <c r="D58" s="15">
        <v>9800</v>
      </c>
      <c r="E58" s="15">
        <f t="shared" ref="E58" si="90">C58+D58</f>
        <v>1014633.24</v>
      </c>
      <c r="F58" s="15">
        <v>654200.88</v>
      </c>
      <c r="G58" s="15">
        <v>654200.88</v>
      </c>
      <c r="H58" s="15">
        <f t="shared" ref="H58" si="91">E58-F58</f>
        <v>360432.36</v>
      </c>
    </row>
    <row r="59" spans="1:8" x14ac:dyDescent="0.2">
      <c r="A59" s="4" t="s">
        <v>180</v>
      </c>
      <c r="B59" s="22"/>
      <c r="C59" s="15">
        <v>1195110.92</v>
      </c>
      <c r="D59" s="15">
        <v>3007753.11</v>
      </c>
      <c r="E59" s="15">
        <f t="shared" ref="E59" si="92">C59+D59</f>
        <v>4202864.0299999993</v>
      </c>
      <c r="F59" s="15">
        <v>3342203.96</v>
      </c>
      <c r="G59" s="15">
        <v>3325935.16</v>
      </c>
      <c r="H59" s="15">
        <f t="shared" ref="H59" si="93">E59-F59</f>
        <v>860660.06999999937</v>
      </c>
    </row>
    <row r="60" spans="1:8" x14ac:dyDescent="0.2">
      <c r="A60" s="4" t="s">
        <v>181</v>
      </c>
      <c r="B60" s="22"/>
      <c r="C60" s="15">
        <v>1685032.24</v>
      </c>
      <c r="D60" s="15">
        <v>0</v>
      </c>
      <c r="E60" s="15">
        <f t="shared" ref="E60" si="94">C60+D60</f>
        <v>1685032.24</v>
      </c>
      <c r="F60" s="15">
        <v>1023842.85</v>
      </c>
      <c r="G60" s="15">
        <v>1023842.85</v>
      </c>
      <c r="H60" s="15">
        <f t="shared" ref="H60" si="95">E60-F60</f>
        <v>661189.39</v>
      </c>
    </row>
    <row r="61" spans="1:8" x14ac:dyDescent="0.2">
      <c r="A61" s="4" t="s">
        <v>182</v>
      </c>
      <c r="B61" s="22"/>
      <c r="C61" s="15">
        <v>734524.64</v>
      </c>
      <c r="D61" s="15">
        <v>0</v>
      </c>
      <c r="E61" s="15">
        <f t="shared" ref="E61" si="96">C61+D61</f>
        <v>734524.64</v>
      </c>
      <c r="F61" s="15">
        <v>415227.3</v>
      </c>
      <c r="G61" s="15">
        <v>415227.3</v>
      </c>
      <c r="H61" s="15">
        <f t="shared" ref="H61" si="97">E61-F61</f>
        <v>319297.34000000003</v>
      </c>
    </row>
    <row r="62" spans="1:8" x14ac:dyDescent="0.2">
      <c r="A62" s="4" t="s">
        <v>183</v>
      </c>
      <c r="B62" s="22"/>
      <c r="C62" s="15">
        <v>899724.16</v>
      </c>
      <c r="D62" s="15">
        <v>0</v>
      </c>
      <c r="E62" s="15">
        <f t="shared" ref="E62" si="98">C62+D62</f>
        <v>899724.16</v>
      </c>
      <c r="F62" s="15">
        <v>424499.87</v>
      </c>
      <c r="G62" s="15">
        <v>424499.87</v>
      </c>
      <c r="H62" s="15">
        <f t="shared" ref="H62" si="99">E62-F62</f>
        <v>475224.29000000004</v>
      </c>
    </row>
    <row r="63" spans="1:8" x14ac:dyDescent="0.2">
      <c r="A63" s="4" t="s">
        <v>184</v>
      </c>
      <c r="B63" s="22"/>
      <c r="C63" s="15">
        <v>42665799.200000003</v>
      </c>
      <c r="D63" s="15">
        <v>11222287.91</v>
      </c>
      <c r="E63" s="15">
        <f t="shared" ref="E63" si="100">C63+D63</f>
        <v>53888087.109999999</v>
      </c>
      <c r="F63" s="15">
        <v>32518459.859999999</v>
      </c>
      <c r="G63" s="15">
        <v>32142218.98</v>
      </c>
      <c r="H63" s="15">
        <f t="shared" ref="H63" si="101">E63-F63</f>
        <v>21369627.25</v>
      </c>
    </row>
    <row r="64" spans="1:8" x14ac:dyDescent="0.2">
      <c r="A64" s="4" t="s">
        <v>185</v>
      </c>
      <c r="B64" s="22"/>
      <c r="C64" s="15">
        <v>2141117.7999999998</v>
      </c>
      <c r="D64" s="15">
        <v>2129767.15</v>
      </c>
      <c r="E64" s="15">
        <f t="shared" ref="E64" si="102">C64+D64</f>
        <v>4270884.9499999993</v>
      </c>
      <c r="F64" s="15">
        <v>2168482.92</v>
      </c>
      <c r="G64" s="15">
        <v>2065122.92</v>
      </c>
      <c r="H64" s="15">
        <f t="shared" ref="H64" si="103">E64-F64</f>
        <v>2102402.0299999993</v>
      </c>
    </row>
    <row r="65" spans="1:8" x14ac:dyDescent="0.2">
      <c r="A65" s="4" t="s">
        <v>186</v>
      </c>
      <c r="B65" s="22"/>
      <c r="C65" s="15">
        <v>7704321.5599999996</v>
      </c>
      <c r="D65" s="15">
        <v>927000</v>
      </c>
      <c r="E65" s="15">
        <f t="shared" ref="E65" si="104">C65+D65</f>
        <v>8631321.5599999987</v>
      </c>
      <c r="F65" s="15">
        <v>4783174.09</v>
      </c>
      <c r="G65" s="15">
        <v>4768375.93</v>
      </c>
      <c r="H65" s="15">
        <f t="shared" ref="H65" si="105">E65-F65</f>
        <v>3848147.4699999988</v>
      </c>
    </row>
    <row r="66" spans="1:8" x14ac:dyDescent="0.2">
      <c r="A66" s="4" t="s">
        <v>187</v>
      </c>
      <c r="B66" s="22"/>
      <c r="C66" s="15">
        <v>414436</v>
      </c>
      <c r="D66" s="15">
        <v>18565.080000000002</v>
      </c>
      <c r="E66" s="15">
        <f t="shared" ref="E66" si="106">C66+D66</f>
        <v>433001.08</v>
      </c>
      <c r="F66" s="15">
        <v>231040.33</v>
      </c>
      <c r="G66" s="15">
        <v>230887.33</v>
      </c>
      <c r="H66" s="15">
        <f t="shared" ref="H66" si="107">E66-F66</f>
        <v>201960.75000000003</v>
      </c>
    </row>
    <row r="67" spans="1:8" x14ac:dyDescent="0.2">
      <c r="A67" s="4" t="s">
        <v>188</v>
      </c>
      <c r="B67" s="22"/>
      <c r="C67" s="15">
        <v>1165855.08</v>
      </c>
      <c r="D67" s="15">
        <v>0</v>
      </c>
      <c r="E67" s="15">
        <f t="shared" ref="E67" si="108">C67+D67</f>
        <v>1165855.08</v>
      </c>
      <c r="F67" s="15">
        <v>743769.33</v>
      </c>
      <c r="G67" s="15">
        <v>743769.33</v>
      </c>
      <c r="H67" s="15">
        <f t="shared" ref="H67" si="109">E67-F67</f>
        <v>422085.75000000012</v>
      </c>
    </row>
    <row r="68" spans="1:8" x14ac:dyDescent="0.2">
      <c r="A68" s="4"/>
      <c r="B68" s="22"/>
      <c r="C68" s="15"/>
      <c r="D68" s="15"/>
      <c r="E68" s="15"/>
      <c r="F68" s="15"/>
      <c r="G68" s="15"/>
      <c r="H68" s="15"/>
    </row>
    <row r="69" spans="1:8" x14ac:dyDescent="0.2">
      <c r="A69" s="4"/>
      <c r="B69" s="25"/>
      <c r="C69" s="16"/>
      <c r="D69" s="16"/>
      <c r="E69" s="16"/>
      <c r="F69" s="16"/>
      <c r="G69" s="16"/>
      <c r="H69" s="16"/>
    </row>
    <row r="70" spans="1:8" x14ac:dyDescent="0.2">
      <c r="A70" s="26"/>
      <c r="B70" s="47" t="s">
        <v>53</v>
      </c>
      <c r="C70" s="23">
        <f t="shared" ref="C70:H70" si="110">SUM(C7:C69)</f>
        <v>418473491.61000001</v>
      </c>
      <c r="D70" s="23">
        <f t="shared" si="110"/>
        <v>102715962.65000001</v>
      </c>
      <c r="E70" s="23">
        <f t="shared" si="110"/>
        <v>521189454.25999993</v>
      </c>
      <c r="F70" s="23">
        <f t="shared" si="110"/>
        <v>233750145.81000012</v>
      </c>
      <c r="G70" s="23">
        <f t="shared" si="110"/>
        <v>230993042.75000009</v>
      </c>
      <c r="H70" s="23">
        <f t="shared" si="110"/>
        <v>287439308.44999993</v>
      </c>
    </row>
    <row r="73" spans="1:8" ht="45" customHeight="1" x14ac:dyDescent="0.2">
      <c r="A73" s="52" t="s">
        <v>193</v>
      </c>
      <c r="B73" s="53"/>
      <c r="C73" s="53"/>
      <c r="D73" s="53"/>
      <c r="E73" s="53"/>
      <c r="F73" s="53"/>
      <c r="G73" s="53"/>
      <c r="H73" s="54"/>
    </row>
    <row r="75" spans="1:8" x14ac:dyDescent="0.2">
      <c r="A75" s="57" t="s">
        <v>54</v>
      </c>
      <c r="B75" s="58"/>
      <c r="C75" s="52" t="s">
        <v>60</v>
      </c>
      <c r="D75" s="53"/>
      <c r="E75" s="53"/>
      <c r="F75" s="53"/>
      <c r="G75" s="54"/>
      <c r="H75" s="55" t="s">
        <v>59</v>
      </c>
    </row>
    <row r="76" spans="1:8" ht="22.5" x14ac:dyDescent="0.2">
      <c r="A76" s="59"/>
      <c r="B76" s="60"/>
      <c r="C76" s="9" t="s">
        <v>55</v>
      </c>
      <c r="D76" s="9" t="s">
        <v>125</v>
      </c>
      <c r="E76" s="9" t="s">
        <v>56</v>
      </c>
      <c r="F76" s="9" t="s">
        <v>57</v>
      </c>
      <c r="G76" s="9" t="s">
        <v>58</v>
      </c>
      <c r="H76" s="56"/>
    </row>
    <row r="77" spans="1:8" x14ac:dyDescent="0.2">
      <c r="A77" s="61"/>
      <c r="B77" s="62"/>
      <c r="C77" s="10">
        <v>1</v>
      </c>
      <c r="D77" s="10">
        <v>2</v>
      </c>
      <c r="E77" s="10" t="s">
        <v>126</v>
      </c>
      <c r="F77" s="10">
        <v>4</v>
      </c>
      <c r="G77" s="10">
        <v>5</v>
      </c>
      <c r="H77" s="10" t="s">
        <v>127</v>
      </c>
    </row>
    <row r="78" spans="1:8" x14ac:dyDescent="0.2">
      <c r="A78" s="28"/>
      <c r="B78" s="29"/>
      <c r="C78" s="33"/>
      <c r="D78" s="33"/>
      <c r="E78" s="33"/>
      <c r="F78" s="33"/>
      <c r="G78" s="33"/>
      <c r="H78" s="33"/>
    </row>
    <row r="79" spans="1:8" x14ac:dyDescent="0.2">
      <c r="A79" s="4" t="s">
        <v>8</v>
      </c>
      <c r="B79" s="2"/>
      <c r="C79" s="34">
        <v>0</v>
      </c>
      <c r="D79" s="34">
        <v>0</v>
      </c>
      <c r="E79" s="34">
        <f>C79+D79</f>
        <v>0</v>
      </c>
      <c r="F79" s="34">
        <v>0</v>
      </c>
      <c r="G79" s="34">
        <v>0</v>
      </c>
      <c r="H79" s="34">
        <f>E79-F79</f>
        <v>0</v>
      </c>
    </row>
    <row r="80" spans="1:8" x14ac:dyDescent="0.2">
      <c r="A80" s="4" t="s">
        <v>9</v>
      </c>
      <c r="B80" s="2"/>
      <c r="C80" s="34">
        <v>0</v>
      </c>
      <c r="D80" s="34">
        <v>0</v>
      </c>
      <c r="E80" s="34">
        <f t="shared" ref="E80:E82" si="111">C80+D80</f>
        <v>0</v>
      </c>
      <c r="F80" s="34">
        <v>0</v>
      </c>
      <c r="G80" s="34">
        <v>0</v>
      </c>
      <c r="H80" s="34">
        <f t="shared" ref="H80:H82" si="112">E80-F80</f>
        <v>0</v>
      </c>
    </row>
    <row r="81" spans="1:8" x14ac:dyDescent="0.2">
      <c r="A81" s="4" t="s">
        <v>10</v>
      </c>
      <c r="B81" s="2"/>
      <c r="C81" s="34">
        <v>0</v>
      </c>
      <c r="D81" s="34">
        <v>0</v>
      </c>
      <c r="E81" s="34">
        <f t="shared" si="111"/>
        <v>0</v>
      </c>
      <c r="F81" s="34">
        <v>0</v>
      </c>
      <c r="G81" s="34">
        <v>0</v>
      </c>
      <c r="H81" s="34">
        <f t="shared" si="112"/>
        <v>0</v>
      </c>
    </row>
    <row r="82" spans="1:8" x14ac:dyDescent="0.2">
      <c r="A82" s="4" t="s">
        <v>11</v>
      </c>
      <c r="B82" s="2"/>
      <c r="C82" s="34">
        <v>0</v>
      </c>
      <c r="D82" s="34">
        <v>0</v>
      </c>
      <c r="E82" s="34">
        <f t="shared" si="111"/>
        <v>0</v>
      </c>
      <c r="F82" s="34">
        <v>0</v>
      </c>
      <c r="G82" s="34">
        <v>0</v>
      </c>
      <c r="H82" s="34">
        <f t="shared" si="112"/>
        <v>0</v>
      </c>
    </row>
    <row r="83" spans="1:8" x14ac:dyDescent="0.2">
      <c r="A83" s="4"/>
      <c r="B83" s="2"/>
      <c r="C83" s="35"/>
      <c r="D83" s="35"/>
      <c r="E83" s="35"/>
      <c r="F83" s="35"/>
      <c r="G83" s="35"/>
      <c r="H83" s="35"/>
    </row>
    <row r="84" spans="1:8" x14ac:dyDescent="0.2">
      <c r="A84" s="26"/>
      <c r="B84" s="47" t="s">
        <v>53</v>
      </c>
      <c r="C84" s="23">
        <f>SUM(C79:C83)</f>
        <v>0</v>
      </c>
      <c r="D84" s="23">
        <f>SUM(D79:D83)</f>
        <v>0</v>
      </c>
      <c r="E84" s="23">
        <f>SUM(E79:E82)</f>
        <v>0</v>
      </c>
      <c r="F84" s="23">
        <f>SUM(F79:F82)</f>
        <v>0</v>
      </c>
      <c r="G84" s="23">
        <f>SUM(G79:G82)</f>
        <v>0</v>
      </c>
      <c r="H84" s="23">
        <f>SUM(H79:H82)</f>
        <v>0</v>
      </c>
    </row>
    <row r="87" spans="1:8" ht="45" customHeight="1" x14ac:dyDescent="0.2">
      <c r="A87" s="52" t="s">
        <v>194</v>
      </c>
      <c r="B87" s="53"/>
      <c r="C87" s="53"/>
      <c r="D87" s="53"/>
      <c r="E87" s="53"/>
      <c r="F87" s="53"/>
      <c r="G87" s="53"/>
      <c r="H87" s="54"/>
    </row>
    <row r="88" spans="1:8" x14ac:dyDescent="0.2">
      <c r="A88" s="57" t="s">
        <v>54</v>
      </c>
      <c r="B88" s="58"/>
      <c r="C88" s="52" t="s">
        <v>60</v>
      </c>
      <c r="D88" s="53"/>
      <c r="E88" s="53"/>
      <c r="F88" s="53"/>
      <c r="G88" s="54"/>
      <c r="H88" s="55" t="s">
        <v>59</v>
      </c>
    </row>
    <row r="89" spans="1:8" ht="22.5" x14ac:dyDescent="0.2">
      <c r="A89" s="59"/>
      <c r="B89" s="60"/>
      <c r="C89" s="9" t="s">
        <v>55</v>
      </c>
      <c r="D89" s="9" t="s">
        <v>125</v>
      </c>
      <c r="E89" s="9" t="s">
        <v>56</v>
      </c>
      <c r="F89" s="9" t="s">
        <v>57</v>
      </c>
      <c r="G89" s="9" t="s">
        <v>58</v>
      </c>
      <c r="H89" s="56"/>
    </row>
    <row r="90" spans="1:8" x14ac:dyDescent="0.2">
      <c r="A90" s="61"/>
      <c r="B90" s="62"/>
      <c r="C90" s="10">
        <v>1</v>
      </c>
      <c r="D90" s="10">
        <v>2</v>
      </c>
      <c r="E90" s="10" t="s">
        <v>126</v>
      </c>
      <c r="F90" s="10">
        <v>4</v>
      </c>
      <c r="G90" s="10">
        <v>5</v>
      </c>
      <c r="H90" s="10" t="s">
        <v>127</v>
      </c>
    </row>
    <row r="91" spans="1:8" x14ac:dyDescent="0.2">
      <c r="A91" s="28"/>
      <c r="B91" s="29"/>
      <c r="C91" s="33"/>
      <c r="D91" s="33"/>
      <c r="E91" s="33"/>
      <c r="F91" s="33"/>
      <c r="G91" s="33"/>
      <c r="H91" s="33"/>
    </row>
    <row r="92" spans="1:8" ht="22.5" x14ac:dyDescent="0.2">
      <c r="A92" s="4"/>
      <c r="B92" s="31" t="s">
        <v>13</v>
      </c>
      <c r="C92" s="34">
        <v>0</v>
      </c>
      <c r="D92" s="34">
        <v>0</v>
      </c>
      <c r="E92" s="34">
        <f>C92+D92</f>
        <v>0</v>
      </c>
      <c r="F92" s="34">
        <v>0</v>
      </c>
      <c r="G92" s="34">
        <v>0</v>
      </c>
      <c r="H92" s="34">
        <f>E92-F92</f>
        <v>0</v>
      </c>
    </row>
    <row r="93" spans="1:8" x14ac:dyDescent="0.2">
      <c r="A93" s="4"/>
      <c r="B93" s="31"/>
      <c r="C93" s="34"/>
      <c r="D93" s="34"/>
      <c r="E93" s="34"/>
      <c r="F93" s="34"/>
      <c r="G93" s="34"/>
      <c r="H93" s="34"/>
    </row>
    <row r="94" spans="1:8" x14ac:dyDescent="0.2">
      <c r="A94" s="4"/>
      <c r="B94" s="31" t="s">
        <v>12</v>
      </c>
      <c r="C94" s="34">
        <v>0</v>
      </c>
      <c r="D94" s="34">
        <v>0</v>
      </c>
      <c r="E94" s="34">
        <f>C94+D94</f>
        <v>0</v>
      </c>
      <c r="F94" s="34">
        <v>0</v>
      </c>
      <c r="G94" s="34">
        <v>0</v>
      </c>
      <c r="H94" s="34">
        <f>E94-F94</f>
        <v>0</v>
      </c>
    </row>
    <row r="95" spans="1:8" x14ac:dyDescent="0.2">
      <c r="A95" s="4"/>
      <c r="B95" s="31"/>
      <c r="C95" s="34"/>
      <c r="D95" s="34"/>
      <c r="E95" s="34"/>
      <c r="F95" s="34"/>
      <c r="G95" s="34"/>
      <c r="H95" s="34"/>
    </row>
    <row r="96" spans="1:8" ht="22.5" x14ac:dyDescent="0.2">
      <c r="A96" s="4"/>
      <c r="B96" s="31" t="s">
        <v>14</v>
      </c>
      <c r="C96" s="34">
        <v>0</v>
      </c>
      <c r="D96" s="34">
        <v>0</v>
      </c>
      <c r="E96" s="34">
        <f>C96+D96</f>
        <v>0</v>
      </c>
      <c r="F96" s="34">
        <v>0</v>
      </c>
      <c r="G96" s="34">
        <v>0</v>
      </c>
      <c r="H96" s="34">
        <f>E96-F96</f>
        <v>0</v>
      </c>
    </row>
    <row r="97" spans="1:8" x14ac:dyDescent="0.2">
      <c r="A97" s="4"/>
      <c r="B97" s="31"/>
      <c r="C97" s="34"/>
      <c r="D97" s="34"/>
      <c r="E97" s="34"/>
      <c r="F97" s="34"/>
      <c r="G97" s="34"/>
      <c r="H97" s="34"/>
    </row>
    <row r="98" spans="1:8" ht="22.5" x14ac:dyDescent="0.2">
      <c r="A98" s="4"/>
      <c r="B98" s="31" t="s">
        <v>26</v>
      </c>
      <c r="C98" s="34">
        <v>0</v>
      </c>
      <c r="D98" s="34">
        <v>0</v>
      </c>
      <c r="E98" s="34">
        <f>C98+D98</f>
        <v>0</v>
      </c>
      <c r="F98" s="34">
        <v>0</v>
      </c>
      <c r="G98" s="34">
        <v>0</v>
      </c>
      <c r="H98" s="34">
        <f>E98-F98</f>
        <v>0</v>
      </c>
    </row>
    <row r="99" spans="1:8" x14ac:dyDescent="0.2">
      <c r="A99" s="4"/>
      <c r="B99" s="31"/>
      <c r="C99" s="34"/>
      <c r="D99" s="34"/>
      <c r="E99" s="34"/>
      <c r="F99" s="34"/>
      <c r="G99" s="34"/>
      <c r="H99" s="34"/>
    </row>
    <row r="100" spans="1:8" ht="22.5" x14ac:dyDescent="0.2">
      <c r="A100" s="4"/>
      <c r="B100" s="31" t="s">
        <v>27</v>
      </c>
      <c r="C100" s="34">
        <v>0</v>
      </c>
      <c r="D100" s="34">
        <v>0</v>
      </c>
      <c r="E100" s="34">
        <f>C100+D100</f>
        <v>0</v>
      </c>
      <c r="F100" s="34">
        <v>0</v>
      </c>
      <c r="G100" s="34">
        <v>0</v>
      </c>
      <c r="H100" s="34">
        <f>E100-F100</f>
        <v>0</v>
      </c>
    </row>
    <row r="101" spans="1:8" x14ac:dyDescent="0.2">
      <c r="A101" s="4"/>
      <c r="B101" s="31"/>
      <c r="C101" s="34"/>
      <c r="D101" s="34"/>
      <c r="E101" s="34"/>
      <c r="F101" s="34"/>
      <c r="G101" s="34"/>
      <c r="H101" s="34"/>
    </row>
    <row r="102" spans="1:8" ht="22.5" x14ac:dyDescent="0.2">
      <c r="A102" s="4"/>
      <c r="B102" s="31" t="s">
        <v>34</v>
      </c>
      <c r="C102" s="34">
        <v>0</v>
      </c>
      <c r="D102" s="34">
        <v>0</v>
      </c>
      <c r="E102" s="34">
        <f>C102+D102</f>
        <v>0</v>
      </c>
      <c r="F102" s="34">
        <v>0</v>
      </c>
      <c r="G102" s="34">
        <v>0</v>
      </c>
      <c r="H102" s="34">
        <f>E102-F102</f>
        <v>0</v>
      </c>
    </row>
    <row r="103" spans="1:8" x14ac:dyDescent="0.2">
      <c r="A103" s="4"/>
      <c r="B103" s="31"/>
      <c r="C103" s="34"/>
      <c r="D103" s="34"/>
      <c r="E103" s="34"/>
      <c r="F103" s="34"/>
      <c r="G103" s="34"/>
      <c r="H103" s="34"/>
    </row>
    <row r="104" spans="1:8" x14ac:dyDescent="0.2">
      <c r="A104" s="4"/>
      <c r="B104" s="31" t="s">
        <v>15</v>
      </c>
      <c r="C104" s="34">
        <v>0</v>
      </c>
      <c r="D104" s="34">
        <v>0</v>
      </c>
      <c r="E104" s="34">
        <f>C104+D104</f>
        <v>0</v>
      </c>
      <c r="F104" s="34">
        <v>0</v>
      </c>
      <c r="G104" s="34">
        <v>0</v>
      </c>
      <c r="H104" s="34">
        <f>E104-F104</f>
        <v>0</v>
      </c>
    </row>
    <row r="105" spans="1:8" x14ac:dyDescent="0.2">
      <c r="A105" s="30"/>
      <c r="B105" s="32"/>
      <c r="C105" s="35"/>
      <c r="D105" s="35"/>
      <c r="E105" s="35"/>
      <c r="F105" s="35"/>
      <c r="G105" s="35"/>
      <c r="H105" s="35"/>
    </row>
    <row r="106" spans="1:8" x14ac:dyDescent="0.2">
      <c r="A106" s="26"/>
      <c r="B106" s="47" t="s">
        <v>53</v>
      </c>
      <c r="C106" s="23">
        <f t="shared" ref="C106:H106" si="113">SUM(C92:C104)</f>
        <v>0</v>
      </c>
      <c r="D106" s="23">
        <f t="shared" si="113"/>
        <v>0</v>
      </c>
      <c r="E106" s="23">
        <f t="shared" si="113"/>
        <v>0</v>
      </c>
      <c r="F106" s="23">
        <f t="shared" si="113"/>
        <v>0</v>
      </c>
      <c r="G106" s="23">
        <f t="shared" si="113"/>
        <v>0</v>
      </c>
      <c r="H106" s="23">
        <f t="shared" si="113"/>
        <v>0</v>
      </c>
    </row>
  </sheetData>
  <sheetProtection formatCells="0" formatColumns="0" formatRows="0" insertRows="0" deleteRows="0" autoFilter="0"/>
  <mergeCells count="12">
    <mergeCell ref="A1:H1"/>
    <mergeCell ref="A3:B5"/>
    <mergeCell ref="A73:H73"/>
    <mergeCell ref="A75:B77"/>
    <mergeCell ref="C3:G3"/>
    <mergeCell ref="H3:H4"/>
    <mergeCell ref="A87:H87"/>
    <mergeCell ref="A88:B90"/>
    <mergeCell ref="C88:G88"/>
    <mergeCell ref="H88:H89"/>
    <mergeCell ref="C75:G75"/>
    <mergeCell ref="H75:H76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selection activeCell="I7" sqref="I7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189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54</v>
      </c>
      <c r="B2" s="58"/>
      <c r="C2" s="52" t="s">
        <v>60</v>
      </c>
      <c r="D2" s="53"/>
      <c r="E2" s="53"/>
      <c r="F2" s="53"/>
      <c r="G2" s="54"/>
      <c r="H2" s="55" t="s">
        <v>59</v>
      </c>
    </row>
    <row r="3" spans="1:8" ht="24.95" customHeight="1" x14ac:dyDescent="0.2">
      <c r="A3" s="59"/>
      <c r="B3" s="60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212540733.41000003</v>
      </c>
      <c r="D6" s="15">
        <f t="shared" si="0"/>
        <v>6326746.3700000001</v>
      </c>
      <c r="E6" s="15">
        <f t="shared" si="0"/>
        <v>218867479.78000003</v>
      </c>
      <c r="F6" s="15">
        <f t="shared" si="0"/>
        <v>126049920.03</v>
      </c>
      <c r="G6" s="15">
        <f t="shared" si="0"/>
        <v>123494956.74000001</v>
      </c>
      <c r="H6" s="15">
        <f t="shared" si="0"/>
        <v>92817559.750000015</v>
      </c>
    </row>
    <row r="7" spans="1:8" x14ac:dyDescent="0.2">
      <c r="A7" s="38"/>
      <c r="B7" s="42" t="s">
        <v>42</v>
      </c>
      <c r="C7" s="15">
        <v>13187616.74</v>
      </c>
      <c r="D7" s="15">
        <v>175000</v>
      </c>
      <c r="E7" s="15">
        <f>C7+D7</f>
        <v>13362616.74</v>
      </c>
      <c r="F7" s="15">
        <v>8529441.5099999998</v>
      </c>
      <c r="G7" s="15">
        <v>8476070.9900000002</v>
      </c>
      <c r="H7" s="15">
        <f>E7-F7</f>
        <v>4833175.2300000004</v>
      </c>
    </row>
    <row r="8" spans="1:8" x14ac:dyDescent="0.2">
      <c r="A8" s="38"/>
      <c r="B8" s="42" t="s">
        <v>17</v>
      </c>
      <c r="C8" s="15">
        <v>452480.96</v>
      </c>
      <c r="D8" s="15">
        <v>0</v>
      </c>
      <c r="E8" s="15">
        <f t="shared" ref="E8:E14" si="1">C8+D8</f>
        <v>452480.96</v>
      </c>
      <c r="F8" s="15">
        <v>294107.01</v>
      </c>
      <c r="G8" s="15">
        <v>294107.01</v>
      </c>
      <c r="H8" s="15">
        <f t="shared" ref="H8:H14" si="2">E8-F8</f>
        <v>158373.95000000001</v>
      </c>
    </row>
    <row r="9" spans="1:8" x14ac:dyDescent="0.2">
      <c r="A9" s="38"/>
      <c r="B9" s="42" t="s">
        <v>43</v>
      </c>
      <c r="C9" s="15">
        <v>51524763.840000004</v>
      </c>
      <c r="D9" s="15">
        <f>6347618.14-16000</f>
        <v>6331618.1399999997</v>
      </c>
      <c r="E9" s="15">
        <f t="shared" si="1"/>
        <v>57856381.980000004</v>
      </c>
      <c r="F9" s="15">
        <v>28879496.960000001</v>
      </c>
      <c r="G9" s="15">
        <v>27206462.210000001</v>
      </c>
      <c r="H9" s="15">
        <f t="shared" si="2"/>
        <v>28976885.020000003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75316387.230000004</v>
      </c>
      <c r="D11" s="15">
        <v>-14786494.91</v>
      </c>
      <c r="E11" s="15">
        <f t="shared" si="1"/>
        <v>60529892.320000008</v>
      </c>
      <c r="F11" s="15">
        <v>37979402.640000001</v>
      </c>
      <c r="G11" s="15">
        <v>37663856.659999996</v>
      </c>
      <c r="H11" s="15">
        <f t="shared" si="2"/>
        <v>22550489.680000007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54091529.640000001</v>
      </c>
      <c r="D13" s="15">
        <v>14297620.140000001</v>
      </c>
      <c r="E13" s="15">
        <f t="shared" si="1"/>
        <v>68389149.780000001</v>
      </c>
      <c r="F13" s="15">
        <v>40444926.530000001</v>
      </c>
      <c r="G13" s="15">
        <v>39950374.490000002</v>
      </c>
      <c r="H13" s="15">
        <f t="shared" si="2"/>
        <v>27944223.25</v>
      </c>
    </row>
    <row r="14" spans="1:8" x14ac:dyDescent="0.2">
      <c r="A14" s="38"/>
      <c r="B14" s="42" t="s">
        <v>19</v>
      </c>
      <c r="C14" s="15">
        <v>17967955</v>
      </c>
      <c r="D14" s="15">
        <v>309003</v>
      </c>
      <c r="E14" s="15">
        <f t="shared" si="1"/>
        <v>18276958</v>
      </c>
      <c r="F14" s="15">
        <v>9922545.3800000008</v>
      </c>
      <c r="G14" s="15">
        <v>9904085.3800000008</v>
      </c>
      <c r="H14" s="15">
        <f t="shared" si="2"/>
        <v>8354412.6199999992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196531184.47999999</v>
      </c>
      <c r="D16" s="15">
        <f t="shared" si="3"/>
        <v>84516481.079999998</v>
      </c>
      <c r="E16" s="15">
        <f t="shared" si="3"/>
        <v>281047665.56</v>
      </c>
      <c r="F16" s="15">
        <f t="shared" si="3"/>
        <v>100456790.68000001</v>
      </c>
      <c r="G16" s="15">
        <f t="shared" si="3"/>
        <v>100270919.70999999</v>
      </c>
      <c r="H16" s="15">
        <f t="shared" si="3"/>
        <v>180590874.88</v>
      </c>
    </row>
    <row r="17" spans="1:8" x14ac:dyDescent="0.2">
      <c r="A17" s="38"/>
      <c r="B17" s="42" t="s">
        <v>45</v>
      </c>
      <c r="C17" s="15">
        <v>10980300</v>
      </c>
      <c r="D17" s="15">
        <v>5843283.4900000002</v>
      </c>
      <c r="E17" s="15">
        <f>C17+D17</f>
        <v>16823583.490000002</v>
      </c>
      <c r="F17" s="15">
        <v>9333168.5299999993</v>
      </c>
      <c r="G17" s="15">
        <v>9310246.0399999991</v>
      </c>
      <c r="H17" s="15">
        <f t="shared" ref="H17:H23" si="4">E17-F17</f>
        <v>7490414.9600000028</v>
      </c>
    </row>
    <row r="18" spans="1:8" x14ac:dyDescent="0.2">
      <c r="A18" s="38"/>
      <c r="B18" s="42" t="s">
        <v>28</v>
      </c>
      <c r="C18" s="15">
        <v>163454900.63999999</v>
      </c>
      <c r="D18" s="15">
        <v>67971684.159999996</v>
      </c>
      <c r="E18" s="15">
        <f t="shared" ref="E18:E23" si="5">C18+D18</f>
        <v>231426584.79999998</v>
      </c>
      <c r="F18" s="15">
        <v>70372783.409999996</v>
      </c>
      <c r="G18" s="15">
        <v>70336210.129999995</v>
      </c>
      <c r="H18" s="15">
        <f t="shared" si="4"/>
        <v>161053801.38999999</v>
      </c>
    </row>
    <row r="19" spans="1:8" x14ac:dyDescent="0.2">
      <c r="A19" s="38"/>
      <c r="B19" s="42" t="s">
        <v>21</v>
      </c>
      <c r="C19" s="15">
        <v>502823.44</v>
      </c>
      <c r="D19" s="15">
        <v>11000</v>
      </c>
      <c r="E19" s="15">
        <f t="shared" si="5"/>
        <v>513823.44</v>
      </c>
      <c r="F19" s="15">
        <v>269149.68</v>
      </c>
      <c r="G19" s="15">
        <v>269149.68</v>
      </c>
      <c r="H19" s="15">
        <f t="shared" si="4"/>
        <v>244673.76</v>
      </c>
    </row>
    <row r="20" spans="1:8" x14ac:dyDescent="0.2">
      <c r="A20" s="38"/>
      <c r="B20" s="42" t="s">
        <v>46</v>
      </c>
      <c r="C20" s="15">
        <v>10517745</v>
      </c>
      <c r="D20" s="15">
        <v>3517941.7599999998</v>
      </c>
      <c r="E20" s="15">
        <f t="shared" si="5"/>
        <v>14035686.76</v>
      </c>
      <c r="F20" s="15">
        <v>8901625.7300000004</v>
      </c>
      <c r="G20" s="15">
        <v>8901625.7300000004</v>
      </c>
      <c r="H20" s="15">
        <f t="shared" si="4"/>
        <v>5134061.0299999993</v>
      </c>
    </row>
    <row r="21" spans="1:8" x14ac:dyDescent="0.2">
      <c r="A21" s="38"/>
      <c r="B21" s="42" t="s">
        <v>47</v>
      </c>
      <c r="C21" s="15">
        <v>3991016.04</v>
      </c>
      <c r="D21" s="15">
        <v>7773551.6699999999</v>
      </c>
      <c r="E21" s="15">
        <f t="shared" si="5"/>
        <v>11764567.710000001</v>
      </c>
      <c r="F21" s="15">
        <v>7823434.8799999999</v>
      </c>
      <c r="G21" s="15">
        <v>7748334.8799999999</v>
      </c>
      <c r="H21" s="15">
        <f t="shared" si="4"/>
        <v>3941132.830000001</v>
      </c>
    </row>
    <row r="22" spans="1:8" x14ac:dyDescent="0.2">
      <c r="A22" s="38"/>
      <c r="B22" s="42" t="s">
        <v>48</v>
      </c>
      <c r="C22" s="15">
        <v>7084399.3600000003</v>
      </c>
      <c r="D22" s="15">
        <v>-800000</v>
      </c>
      <c r="E22" s="15">
        <f t="shared" si="5"/>
        <v>6284399.3600000003</v>
      </c>
      <c r="F22" s="15">
        <v>3756628.45</v>
      </c>
      <c r="G22" s="15">
        <v>3705353.25</v>
      </c>
      <c r="H22" s="15">
        <f t="shared" si="4"/>
        <v>2527770.91</v>
      </c>
    </row>
    <row r="23" spans="1:8" x14ac:dyDescent="0.2">
      <c r="A23" s="38"/>
      <c r="B23" s="42" t="s">
        <v>4</v>
      </c>
      <c r="C23" s="15">
        <v>0</v>
      </c>
      <c r="D23" s="15">
        <v>199020</v>
      </c>
      <c r="E23" s="15">
        <f t="shared" si="5"/>
        <v>199020</v>
      </c>
      <c r="F23" s="15">
        <v>0</v>
      </c>
      <c r="G23" s="15">
        <v>0</v>
      </c>
      <c r="H23" s="15">
        <f t="shared" si="4"/>
        <v>199020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6294430.8799999999</v>
      </c>
      <c r="D25" s="15">
        <f t="shared" si="6"/>
        <v>11872735.199999999</v>
      </c>
      <c r="E25" s="15">
        <f t="shared" si="6"/>
        <v>18167166.079999998</v>
      </c>
      <c r="F25" s="15">
        <f t="shared" si="6"/>
        <v>5008821.2299999995</v>
      </c>
      <c r="G25" s="15">
        <f t="shared" si="6"/>
        <v>4992552.43</v>
      </c>
      <c r="H25" s="15">
        <f t="shared" si="6"/>
        <v>13158344.85</v>
      </c>
    </row>
    <row r="26" spans="1:8" x14ac:dyDescent="0.2">
      <c r="A26" s="38"/>
      <c r="B26" s="42" t="s">
        <v>29</v>
      </c>
      <c r="C26" s="15">
        <v>5099319.96</v>
      </c>
      <c r="D26" s="15">
        <v>57500</v>
      </c>
      <c r="E26" s="15">
        <f>C26+D26</f>
        <v>5156819.96</v>
      </c>
      <c r="F26" s="15">
        <v>3121556.06</v>
      </c>
      <c r="G26" s="15">
        <v>3121556.06</v>
      </c>
      <c r="H26" s="15">
        <f t="shared" ref="H26:H34" si="7">E26-F26</f>
        <v>2035263.9</v>
      </c>
    </row>
    <row r="27" spans="1:8" x14ac:dyDescent="0.2">
      <c r="A27" s="38"/>
      <c r="B27" s="42" t="s">
        <v>24</v>
      </c>
      <c r="C27" s="15">
        <v>0</v>
      </c>
      <c r="D27" s="15">
        <v>11454789.199999999</v>
      </c>
      <c r="E27" s="15">
        <f t="shared" ref="E27:E34" si="8">C27+D27</f>
        <v>11454789.199999999</v>
      </c>
      <c r="F27" s="15">
        <v>1192368.32</v>
      </c>
      <c r="G27" s="15">
        <v>1192368.32</v>
      </c>
      <c r="H27" s="15">
        <f t="shared" si="7"/>
        <v>10262420.879999999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1195110.92</v>
      </c>
      <c r="D32" s="15">
        <v>360446</v>
      </c>
      <c r="E32" s="15">
        <f t="shared" si="8"/>
        <v>1555556.92</v>
      </c>
      <c r="F32" s="15">
        <v>694896.85</v>
      </c>
      <c r="G32" s="15">
        <v>678628.05</v>
      </c>
      <c r="H32" s="15">
        <f t="shared" si="7"/>
        <v>860660.07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3107142.84</v>
      </c>
      <c r="D36" s="15">
        <f t="shared" si="9"/>
        <v>0</v>
      </c>
      <c r="E36" s="15">
        <f t="shared" si="9"/>
        <v>3107142.84</v>
      </c>
      <c r="F36" s="15">
        <f t="shared" si="9"/>
        <v>2234613.87</v>
      </c>
      <c r="G36" s="15">
        <f t="shared" si="9"/>
        <v>2234613.87</v>
      </c>
      <c r="H36" s="15">
        <f t="shared" si="9"/>
        <v>872528.96999999974</v>
      </c>
    </row>
    <row r="37" spans="1:8" x14ac:dyDescent="0.2">
      <c r="A37" s="38"/>
      <c r="B37" s="42" t="s">
        <v>52</v>
      </c>
      <c r="C37" s="15">
        <v>3107142.84</v>
      </c>
      <c r="D37" s="15">
        <v>0</v>
      </c>
      <c r="E37" s="15">
        <f>C37+D37</f>
        <v>3107142.84</v>
      </c>
      <c r="F37" s="15">
        <v>2234613.87</v>
      </c>
      <c r="G37" s="15">
        <v>2234613.87</v>
      </c>
      <c r="H37" s="15">
        <f t="shared" ref="H37:H40" si="10">E37-F37</f>
        <v>872528.96999999974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53</v>
      </c>
      <c r="C42" s="23">
        <f t="shared" ref="C42:H42" si="12">SUM(C36+C25+C16+C6)</f>
        <v>418473491.61000001</v>
      </c>
      <c r="D42" s="23">
        <f t="shared" si="12"/>
        <v>102715962.65000001</v>
      </c>
      <c r="E42" s="23">
        <f t="shared" si="12"/>
        <v>521189454.26000005</v>
      </c>
      <c r="F42" s="23">
        <f t="shared" si="12"/>
        <v>233750145.81</v>
      </c>
      <c r="G42" s="23">
        <f t="shared" si="12"/>
        <v>230993042.75</v>
      </c>
      <c r="H42" s="23">
        <f t="shared" si="12"/>
        <v>287439308.44999999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LuceroGV</cp:lastModifiedBy>
  <cp:lastPrinted>2018-03-08T21:21:25Z</cp:lastPrinted>
  <dcterms:created xsi:type="dcterms:W3CDTF">2014-02-10T03:37:14Z</dcterms:created>
  <dcterms:modified xsi:type="dcterms:W3CDTF">2019-10-25T18:25:40Z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