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4. Octubre-diciembre 2019\"/>
    </mc:Choice>
  </mc:AlternateContent>
  <bookViews>
    <workbookView xWindow="0" yWindow="0" windowWidth="15360" windowHeight="83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D14" i="6" l="1"/>
  <c r="D6" i="8"/>
  <c r="D9" i="5"/>
  <c r="D53" i="4"/>
  <c r="E67" i="4"/>
  <c r="H67" i="4" s="1"/>
  <c r="E66" i="4"/>
  <c r="H66" i="4" s="1"/>
  <c r="E65" i="4"/>
  <c r="H65" i="4" s="1"/>
  <c r="E64" i="4"/>
  <c r="H64" i="4" s="1"/>
  <c r="E63" i="4"/>
  <c r="H63" i="4" s="1"/>
  <c r="E62" i="4"/>
  <c r="H62" i="4" s="1"/>
  <c r="E61" i="4"/>
  <c r="H61" i="4" s="1"/>
  <c r="E60" i="4"/>
  <c r="H60" i="4" s="1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H106" i="4" l="1"/>
  <c r="G106" i="4"/>
  <c r="F106" i="4"/>
  <c r="E106" i="4"/>
  <c r="D106" i="4"/>
  <c r="H104" i="4"/>
  <c r="H102" i="4"/>
  <c r="H100" i="4"/>
  <c r="H98" i="4"/>
  <c r="H96" i="4"/>
  <c r="H94" i="4"/>
  <c r="H92" i="4"/>
  <c r="E104" i="4"/>
  <c r="E102" i="4"/>
  <c r="E100" i="4"/>
  <c r="E98" i="4"/>
  <c r="E96" i="4"/>
  <c r="E94" i="4"/>
  <c r="E92" i="4"/>
  <c r="C106" i="4"/>
  <c r="H84" i="4"/>
  <c r="G84" i="4"/>
  <c r="F84" i="4"/>
  <c r="H82" i="4"/>
  <c r="H81" i="4"/>
  <c r="H80" i="4"/>
  <c r="H79" i="4"/>
  <c r="E84" i="4"/>
  <c r="E82" i="4"/>
  <c r="E81" i="4"/>
  <c r="E80" i="4"/>
  <c r="E79" i="4"/>
  <c r="D84" i="4"/>
  <c r="C84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70" i="4"/>
  <c r="F70" i="4"/>
  <c r="D70" i="4"/>
  <c r="C70" i="4"/>
  <c r="H70" i="4" l="1"/>
  <c r="E70" i="4"/>
  <c r="H40" i="5" l="1"/>
  <c r="H39" i="5"/>
  <c r="H38" i="5"/>
  <c r="H34" i="5"/>
  <c r="H33" i="5"/>
  <c r="H31" i="5"/>
  <c r="H29" i="5"/>
  <c r="H28" i="5"/>
  <c r="H18" i="5"/>
  <c r="H12" i="5"/>
  <c r="H10" i="5"/>
  <c r="E40" i="5"/>
  <c r="E39" i="5"/>
  <c r="E38" i="5"/>
  <c r="E37" i="5"/>
  <c r="H37" i="5" s="1"/>
  <c r="H36" i="5" s="1"/>
  <c r="E34" i="5"/>
  <c r="E33" i="5"/>
  <c r="E32" i="5"/>
  <c r="H32" i="5" s="1"/>
  <c r="E31" i="5"/>
  <c r="E30" i="5"/>
  <c r="H30" i="5" s="1"/>
  <c r="E29" i="5"/>
  <c r="E28" i="5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E17" i="5"/>
  <c r="H17" i="5" s="1"/>
  <c r="E14" i="5"/>
  <c r="H14" i="5" s="1"/>
  <c r="E13" i="5"/>
  <c r="H13" i="5" s="1"/>
  <c r="E12" i="5"/>
  <c r="E11" i="5"/>
  <c r="H11" i="5" s="1"/>
  <c r="E10" i="5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63" i="6"/>
  <c r="H34" i="6"/>
  <c r="H11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E57" i="6" s="1"/>
  <c r="H57" i="6" s="1"/>
  <c r="C53" i="6"/>
  <c r="C43" i="6"/>
  <c r="C33" i="6"/>
  <c r="C23" i="6"/>
  <c r="C13" i="6"/>
  <c r="C5" i="6"/>
  <c r="E36" i="5" l="1"/>
  <c r="H25" i="5"/>
  <c r="H16" i="5"/>
  <c r="C42" i="5"/>
  <c r="G42" i="5"/>
  <c r="F42" i="5"/>
  <c r="D42" i="5"/>
  <c r="H6" i="5"/>
  <c r="E6" i="5"/>
  <c r="E16" i="8"/>
  <c r="H6" i="8"/>
  <c r="H16" i="8" s="1"/>
  <c r="E69" i="6"/>
  <c r="H69" i="6" s="1"/>
  <c r="E65" i="6"/>
  <c r="H65" i="6" s="1"/>
  <c r="E53" i="6"/>
  <c r="H53" i="6" s="1"/>
  <c r="E43" i="6"/>
  <c r="H43" i="6" s="1"/>
  <c r="E33" i="6"/>
  <c r="H33" i="6" s="1"/>
  <c r="E23" i="6"/>
  <c r="H23" i="6" s="1"/>
  <c r="G77" i="6"/>
  <c r="F77" i="6"/>
  <c r="E13" i="6"/>
  <c r="H13" i="6" s="1"/>
  <c r="D77" i="6"/>
  <c r="C77" i="6"/>
  <c r="E5" i="6"/>
  <c r="E25" i="5"/>
  <c r="E16" i="5"/>
  <c r="E42" i="5" l="1"/>
  <c r="H42" i="5"/>
  <c r="E77" i="6"/>
  <c r="H5" i="6"/>
  <c r="H77" i="6" s="1"/>
</calcChain>
</file>

<file path=xl/sharedStrings.xml><?xml version="1.0" encoding="utf-8"?>
<sst xmlns="http://schemas.openxmlformats.org/spreadsheetml/2006/main" count="257" uniqueCount="196">
  <si>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</si>
  <si>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</si>
  <si>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</si>
  <si>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</si>
  <si>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</si>
  <si>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</si>
  <si>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</si>
  <si>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</si>
  <si>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</si>
  <si>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</si>
  <si>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</si>
  <si>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</si>
  <si>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</si>
  <si>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</si>
  <si>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</si>
  <si>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</si>
  <si>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</si>
  <si>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</si>
  <si>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</si>
  <si>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</si>
  <si>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</si>
  <si>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</si>
  <si>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</si>
  <si>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</si>
  <si>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</si>
  <si>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</si>
  <si>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</si>
  <si>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</si>
  <si>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</si>
  <si>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</si>
  <si>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</si>
  <si>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</si>
  <si>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</si>
  <si>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</si>
  <si>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</si>
  <si>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</si>
  <si>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</si>
  <si>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</si>
  <si>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</si>
  <si>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</si>
  <si>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</si>
  <si>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</si>
  <si>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</si>
  <si>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</si>
  <si>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</si>
  <si>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</si>
  <si>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</si>
  <si>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</si>
  <si>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</si>
  <si>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</si>
  <si>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</si>
  <si>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</si>
  <si>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</si>
  <si>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</si>
  <si>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</si>
  <si>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</si>
  <si>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</si>
  <si>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</si>
  <si>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</si>
  <si>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</si>
  <si>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</si>
  <si>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</si>
  <si>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</si>
  <si>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</si>
  <si>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</si>
  <si>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</si>
  <si>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</si>
  <si>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</si>
  <si>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</si>
  <si>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</si>
  <si>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</si>
  <si>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</si>
  <si>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</si>
  <si>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</si>
  <si>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</si>
  <si>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</si>
  <si>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</si>
  <si>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</si>
  <si>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</si>
  <si>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</si>
  <si>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</si>
  <si>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</si>
  <si>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</si>
  <si>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</si>
  <si>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</si>
  <si>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</si>
  <si>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</si>
  <si>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</si>
  <si>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</si>
  <si>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</si>
  <si>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</si>
  <si>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</si>
  <si>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</si>
  <si>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</si>
  <si>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</si>
  <si>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</si>
  <si>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</si>
  <si>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</si>
  <si>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</si>
  <si>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</si>
  <si>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</si>
  <si>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</si>
  <si>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</si>
  <si>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</si>
  <si>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</si>
  <si>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</si>
  <si>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</si>
  <si>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</si>
  <si>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</si>
  <si>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</si>
  <si>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</si>
  <si>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</si>
  <si>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</si>
  <si>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</si>
  <si>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</si>
  <si>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</si>
  <si>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</si>
  <si>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</si>
  <si>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</si>
  <si>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</si>
  <si>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</si>
  <si>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</si>
  <si>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</si>
  <si>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</si>
  <si>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</si>
  <si>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</si>
  <si>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</si>
  <si>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</si>
  <si>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PRESIDENTE</t>
  </si>
  <si>
    <t>SINDICO</t>
  </si>
  <si>
    <t>REGIDORES</t>
  </si>
  <si>
    <t>DESPACHO DEL PRESIDENTE</t>
  </si>
  <si>
    <t>DESPACHO DEL SECRETARIO PARTICULAR</t>
  </si>
  <si>
    <t>DEPARTAMENTO DE COMUNICACION SOCIAL</t>
  </si>
  <si>
    <t>DESPACHO DEL SECRETARIO DEL AYUNTAMIENTO</t>
  </si>
  <si>
    <t>DEPTO DIRECCION REGLAMNTOS FISCALIZACION</t>
  </si>
  <si>
    <t>DEPARTAMENTO JURIDICO</t>
  </si>
  <si>
    <t>DEPTO DE RECLUTAMIENTO Y EXTRANJERIA</t>
  </si>
  <si>
    <t>DEPTO UNIDAD DE ACCESO A LA INFORMACION</t>
  </si>
  <si>
    <t>DEPARTAMENTO DE JUZGADO ADMINISTRATIVO</t>
  </si>
  <si>
    <t>DEPARTAMENTO DEL ARCHIVO HISTORICO</t>
  </si>
  <si>
    <t>DESPACHO DEL TESORERO</t>
  </si>
  <si>
    <t>DEPARTAMENTO DE CONTABILIDAD</t>
  </si>
  <si>
    <t>DEPARTAMENTO DE CATASTRO Y PREDIAL</t>
  </si>
  <si>
    <t>DEPARTAMENTO DE CONTROL PATRIMONIAL</t>
  </si>
  <si>
    <t>DEP DE INFORMÁTICA Y MANTENIMIENTO</t>
  </si>
  <si>
    <t>DESPACHO DEL CONTRALOR</t>
  </si>
  <si>
    <t>DEPTO AUDITORIA GUBERN Y REV CTA PUBLICA</t>
  </si>
  <si>
    <t>DEPTO ASUNTOS JURIDICOS Y ADMINSTRATIVOS</t>
  </si>
  <si>
    <t>DEPTO DE EVALUACION Y CONTROL DE OBRA</t>
  </si>
  <si>
    <t>QUEJAS, DENUNCIAS Y SUGERENCIAS</t>
  </si>
  <si>
    <t>DESPACHO DEL DIRECTOR DE OBRAS PUBLICAS</t>
  </si>
  <si>
    <t>DEPTO DE PRESUPUESTOS Y PROYECTOS</t>
  </si>
  <si>
    <t>DEPARTAMENTO DE CONTROL DE OBRA</t>
  </si>
  <si>
    <t>DEP DE MATERIALES Y EQUIPO PESADO</t>
  </si>
  <si>
    <t>AREA DE CONSTRUCCION</t>
  </si>
  <si>
    <t>DESPACHO DIRECTOR DE SERVICIOS PUBLICOS</t>
  </si>
  <si>
    <t>DEPARTAMENTO DE ALUMBRADO PUBLICO</t>
  </si>
  <si>
    <t>DEPARTAMENTO DE LIMPIA</t>
  </si>
  <si>
    <t>DEPARTAMENTO DE PARQUES Y JARDINES</t>
  </si>
  <si>
    <t>DEPARTAMENTO DE RASTRO MUNICIPAL</t>
  </si>
  <si>
    <t>DEPARTAMENTO DE MERCADO MUNICIPAL</t>
  </si>
  <si>
    <t>DEPARTAMENTO DE PANTEONES</t>
  </si>
  <si>
    <t>DESP DIRECTOR DESARROLLO SOCIAL Y RURAL</t>
  </si>
  <si>
    <t>ENLACE MPAL PROSPERA</t>
  </si>
  <si>
    <t>DEPARTAMENTO DE SALUD</t>
  </si>
  <si>
    <t>DEPARTAMENTO DE COPLADEM</t>
  </si>
  <si>
    <t>DESP DIR PARA DESAR INTEGRAL DE LA MUJER</t>
  </si>
  <si>
    <t>DESPACHO DIRECTOR DESARROLLO ECONOMICO</t>
  </si>
  <si>
    <t>DEPARTAMENTO DE SERVICIOS EMPRESARIALES</t>
  </si>
  <si>
    <t>DESP DIRTOR DESARROLLO URBANO Y ECOLOGIA</t>
  </si>
  <si>
    <t>DESP DIR EDUCACION FOMNTO CIVICO DEPTIVO</t>
  </si>
  <si>
    <t>DEPARTAMENTO DE BIBLIOTECAS</t>
  </si>
  <si>
    <t>DEPARTAMENTO DE AUDITORIO</t>
  </si>
  <si>
    <t>DESPACHO DEL OFICIAL MAYOR</t>
  </si>
  <si>
    <t>DEPARTAMENTO DE ADQUISICIONES</t>
  </si>
  <si>
    <t>DEPARTAMENTO DE RECURSOS HUMANOS</t>
  </si>
  <si>
    <t>DIRECCIÓN COMISIÓN MUNICIPAL DEL DEPORTE</t>
  </si>
  <si>
    <t>DEPARTAMENTO DE UNIDAD DEPORTIVA</t>
  </si>
  <si>
    <t>DEPARTAMENTO DE GIMNASIO</t>
  </si>
  <si>
    <t>DIRECCIÓN DE TURISMO</t>
  </si>
  <si>
    <t>DIRECCIÓN DE ECOLOGÍA</t>
  </si>
  <si>
    <t>INSTITUTO MUNICIPAL DE LA JUVENTUD</t>
  </si>
  <si>
    <t>INSTITUTO DE PLANEACIÓN</t>
  </si>
  <si>
    <t>COMISARÍA DE  SEGURIDAD PUBLICA</t>
  </si>
  <si>
    <t>COORDINACIÓN DE PROTECCIÓN CIVIL</t>
  </si>
  <si>
    <t>COORDINACIÓN DE TRANSITO </t>
  </si>
  <si>
    <t>CARCEL MUNICIPAL</t>
  </si>
  <si>
    <t>COORDINACIÓN DE MOVILIDAD Y TRASPORTE </t>
  </si>
  <si>
    <t>Municipio de Valle de Santiago, Gto 
Estado Analítico del Ejercicio del Presupuesto de Egresos
Clasificación por Objeto del Gasto (Capítulo y Concepto)
Del 1 de Enero al 31 de Diciembre del 2019</t>
  </si>
  <si>
    <t>Municipio de Valle de Santiago, Gto 
Estado Analítico del Ejercicio del Presupuesto de Egresos
Clasificación Económica (por Tipo de Gasto)
Del 1 de Enero al 31 de Diciembre del 2019</t>
  </si>
  <si>
    <t>Municipio de Valle de Santiago, Gto 
Estado Analítico del Ejercicio del Presupuesto de Egresos
Clasificación Administrativa
Del 1 de Enero al 31 de Diciembre del 2019</t>
  </si>
  <si>
    <t>Municipio de Valle de Santiago, Gto 
Estado Analítico del Ejercicio del Presupuesto de Egresos
Clasificación Funcional (Finalidad y Función)
Del 1 de Enero al 31 de Diciembre del 2019</t>
  </si>
  <si>
    <t>“Bajo protesta de decir verdad declaramos que los Estados Financieros y sus notas, son razonablemente correctos y son responsabilidad del emisor”.</t>
  </si>
  <si>
    <t>Gobierno (Federal/Estatal/Municipal) de Municipio de Valle de Santiago, Gto 
Estado Analítico del Ejercicio del Presupuesto de Egresos
Clasificación Administrativa
Del 1 de Enero al 31 de Diciembre del 2019</t>
  </si>
  <si>
    <t>Sector Paraestatal del Gobierno (Federal/Estatal/Municipal) de Municipio de Valle de Santiago, Gto 
Estado Analítico del Ejercicio del Presupuesto de Egresos
Clasificación Administrativa
Del 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</si>
</sst>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left"/>
      <protection locked="0"/>
    </xf>
    <xf numFmtId="4" fontId="3" fillId="0" borderId="13" xfId="0" applyNumberFormat="1" applyFont="1" applyFill="1" applyBorder="1" applyProtection="1">
      <protection locked="0"/>
    </xf>
    <xf numFmtId="4" fontId="3" fillId="0" borderId="15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3" fillId="0" borderId="6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4" xfId="0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3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7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3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7" fillId="0" borderId="9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</xf>
    <xf numFmtId="0" fontId="8" fillId="0" borderId="1" xfId="0" applyFont="1" applyBorder="1" applyAlignment="1">
      <alignment horizontal="center" vertical="center" wrapText="1"/>
    </xf>
    <xf numFmtId="4" fontId="3" fillId="0" borderId="15" xfId="0" applyNumberFormat="1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</cellXfs>
  <cellStyles count="43">
    <cellStyle name="Euro" xfId="1"/>
    <cellStyle name="Millares 2" xfId="2"/>
    <cellStyle name="Millares 2 2" xfId="3"/>
    <cellStyle name="Millares 2 2 2" xfId="35"/>
    <cellStyle name="Millares 2 2 3" xfId="26"/>
    <cellStyle name="Millares 2 2 4" xfId="17"/>
    <cellStyle name="Millares 2 3" xfId="4"/>
    <cellStyle name="Millares 2 3 2" xfId="36"/>
    <cellStyle name="Millares 2 3 3" xfId="27"/>
    <cellStyle name="Millares 2 3 4" xfId="18"/>
    <cellStyle name="Millares 2 4" xfId="34"/>
    <cellStyle name="Millares 2 5" xfId="25"/>
    <cellStyle name="Millares 2 6" xfId="16"/>
    <cellStyle name="Millares 3" xfId="5"/>
    <cellStyle name="Millares 3 2" xfId="37"/>
    <cellStyle name="Millares 3 3" xfId="28"/>
    <cellStyle name="Millares 3 4" xfId="19"/>
    <cellStyle name="Moneda 2" xfId="6"/>
    <cellStyle name="Moneda 2 2" xfId="38"/>
    <cellStyle name="Moneda 2 3" xfId="29"/>
    <cellStyle name="Moneda 2 4" xfId="20"/>
    <cellStyle name="Normal" xfId="0" builtinId="0"/>
    <cellStyle name="Normal 2" xfId="7"/>
    <cellStyle name="Normal 2 2" xfId="8"/>
    <cellStyle name="Normal 2 3" xfId="39"/>
    <cellStyle name="Normal 2 4" xfId="30"/>
    <cellStyle name="Normal 2 5" xfId="21"/>
    <cellStyle name="Normal 3" xfId="9"/>
    <cellStyle name="Normal 3 2" xfId="40"/>
    <cellStyle name="Normal 3 3" xfId="31"/>
    <cellStyle name="Normal 3 4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42"/>
    <cellStyle name="Normal 6 2 3" xfId="33"/>
    <cellStyle name="Normal 6 2 4" xfId="24"/>
    <cellStyle name="Normal 6 3" xfId="41"/>
    <cellStyle name="Normal 6 4" xfId="32"/>
    <cellStyle name="Normal 6 5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showGridLines="0" tabSelected="1" workbookViewId="0">
      <selection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7" t="s">
        <v>189</v>
      </c>
      <c r="B1" s="58"/>
      <c r="C1" s="58"/>
      <c r="D1" s="58"/>
      <c r="E1" s="58"/>
      <c r="F1" s="58"/>
      <c r="G1" s="58"/>
      <c r="H1" s="59"/>
    </row>
    <row r="2" spans="1:8" x14ac:dyDescent="0.2">
      <c r="A2" s="62" t="s">
        <v>54</v>
      </c>
      <c r="B2" s="63"/>
      <c r="C2" s="57" t="s">
        <v>60</v>
      </c>
      <c r="D2" s="58"/>
      <c r="E2" s="58"/>
      <c r="F2" s="58"/>
      <c r="G2" s="59"/>
      <c r="H2" s="60" t="s">
        <v>59</v>
      </c>
    </row>
    <row r="3" spans="1:8" ht="24.95" customHeight="1" x14ac:dyDescent="0.2">
      <c r="A3" s="64"/>
      <c r="B3" s="65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1"/>
    </row>
    <row r="4" spans="1:8" x14ac:dyDescent="0.2">
      <c r="A4" s="66"/>
      <c r="B4" s="67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153894195.25</v>
      </c>
      <c r="D5" s="14">
        <f>SUM(D6:D12)</f>
        <v>1478047.5099999998</v>
      </c>
      <c r="E5" s="14">
        <f>C5+D5</f>
        <v>155372242.75999999</v>
      </c>
      <c r="F5" s="14">
        <f>SUM(F6:F12)</f>
        <v>145973225.69999999</v>
      </c>
      <c r="G5" s="14">
        <f>SUM(G6:G12)</f>
        <v>143949884.31999999</v>
      </c>
      <c r="H5" s="14">
        <f>E5-F5</f>
        <v>9399017.0600000024</v>
      </c>
    </row>
    <row r="6" spans="1:8" x14ac:dyDescent="0.2">
      <c r="A6" s="49">
        <v>1100</v>
      </c>
      <c r="B6" s="11" t="s">
        <v>70</v>
      </c>
      <c r="C6" s="15">
        <v>98978295.120000005</v>
      </c>
      <c r="D6" s="15">
        <v>-377009.03</v>
      </c>
      <c r="E6" s="15">
        <f t="shared" ref="E6:E69" si="0">C6+D6</f>
        <v>98601286.090000004</v>
      </c>
      <c r="F6" s="15">
        <v>94023482.230000004</v>
      </c>
      <c r="G6" s="15">
        <v>93870342.590000004</v>
      </c>
      <c r="H6" s="15">
        <f t="shared" ref="H6:H69" si="1">E6-F6</f>
        <v>4577803.8599999994</v>
      </c>
    </row>
    <row r="7" spans="1:8" x14ac:dyDescent="0.2">
      <c r="A7" s="49">
        <v>1200</v>
      </c>
      <c r="B7" s="11" t="s">
        <v>71</v>
      </c>
      <c r="C7" s="15">
        <v>1840200</v>
      </c>
      <c r="D7" s="15">
        <v>1253947.18</v>
      </c>
      <c r="E7" s="15">
        <f t="shared" si="0"/>
        <v>3094147.1799999997</v>
      </c>
      <c r="F7" s="15">
        <v>2530653.0499999998</v>
      </c>
      <c r="G7" s="15">
        <v>2530653.0499999998</v>
      </c>
      <c r="H7" s="15">
        <f t="shared" si="1"/>
        <v>563494.12999999989</v>
      </c>
    </row>
    <row r="8" spans="1:8" x14ac:dyDescent="0.2">
      <c r="A8" s="49">
        <v>1300</v>
      </c>
      <c r="B8" s="11" t="s">
        <v>72</v>
      </c>
      <c r="C8" s="15">
        <v>20819857</v>
      </c>
      <c r="D8" s="15">
        <v>-442936.36</v>
      </c>
      <c r="E8" s="15">
        <f t="shared" si="0"/>
        <v>20376920.640000001</v>
      </c>
      <c r="F8" s="15">
        <v>19055935.010000002</v>
      </c>
      <c r="G8" s="15">
        <v>18996696.829999998</v>
      </c>
      <c r="H8" s="15">
        <f t="shared" si="1"/>
        <v>1320985.629999999</v>
      </c>
    </row>
    <row r="9" spans="1:8" x14ac:dyDescent="0.2">
      <c r="A9" s="49">
        <v>1400</v>
      </c>
      <c r="B9" s="11" t="s">
        <v>35</v>
      </c>
      <c r="C9" s="15">
        <v>10000000</v>
      </c>
      <c r="D9" s="15">
        <v>-1731697.91</v>
      </c>
      <c r="E9" s="15">
        <f t="shared" si="0"/>
        <v>8268302.0899999999</v>
      </c>
      <c r="F9" s="15">
        <v>7862149.1799999997</v>
      </c>
      <c r="G9" s="15">
        <v>7006867.3300000001</v>
      </c>
      <c r="H9" s="15">
        <f t="shared" si="1"/>
        <v>406152.91000000015</v>
      </c>
    </row>
    <row r="10" spans="1:8" x14ac:dyDescent="0.2">
      <c r="A10" s="49">
        <v>1500</v>
      </c>
      <c r="B10" s="11" t="s">
        <v>73</v>
      </c>
      <c r="C10" s="15">
        <v>22135843.129999999</v>
      </c>
      <c r="D10" s="15">
        <v>2775743.63</v>
      </c>
      <c r="E10" s="15">
        <f t="shared" si="0"/>
        <v>24911586.759999998</v>
      </c>
      <c r="F10" s="15">
        <v>22501006.23</v>
      </c>
      <c r="G10" s="15">
        <v>21545324.52</v>
      </c>
      <c r="H10" s="15">
        <f t="shared" si="1"/>
        <v>2410580.5299999975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120000</v>
      </c>
      <c r="D12" s="15">
        <v>0</v>
      </c>
      <c r="E12" s="15">
        <f t="shared" si="0"/>
        <v>120000</v>
      </c>
      <c r="F12" s="15">
        <v>0</v>
      </c>
      <c r="G12" s="15">
        <v>0</v>
      </c>
      <c r="H12" s="15">
        <f t="shared" si="1"/>
        <v>120000</v>
      </c>
    </row>
    <row r="13" spans="1:8" x14ac:dyDescent="0.2">
      <c r="A13" s="48" t="s">
        <v>62</v>
      </c>
      <c r="B13" s="7"/>
      <c r="C13" s="15">
        <f>SUM(C14:C22)</f>
        <v>27007949.809999999</v>
      </c>
      <c r="D13" s="15">
        <f>SUM(D14:D22)</f>
        <v>18703932.07</v>
      </c>
      <c r="E13" s="15">
        <f t="shared" si="0"/>
        <v>45711881.879999995</v>
      </c>
      <c r="F13" s="15">
        <f>SUM(F14:F22)</f>
        <v>38247466.669999994</v>
      </c>
      <c r="G13" s="15">
        <f>SUM(G14:G22)</f>
        <v>34147051.710000001</v>
      </c>
      <c r="H13" s="15">
        <f t="shared" si="1"/>
        <v>7464415.2100000009</v>
      </c>
    </row>
    <row r="14" spans="1:8" x14ac:dyDescent="0.2">
      <c r="A14" s="49">
        <v>2100</v>
      </c>
      <c r="B14" s="11" t="s">
        <v>75</v>
      </c>
      <c r="C14" s="15">
        <v>3107136</v>
      </c>
      <c r="D14" s="15">
        <f>696317.22-16000</f>
        <v>680317.22</v>
      </c>
      <c r="E14" s="15">
        <f t="shared" si="0"/>
        <v>3787453.2199999997</v>
      </c>
      <c r="F14" s="15">
        <v>2913997.21</v>
      </c>
      <c r="G14" s="15">
        <v>2593089.0499999998</v>
      </c>
      <c r="H14" s="15">
        <f t="shared" si="1"/>
        <v>873456.00999999978</v>
      </c>
    </row>
    <row r="15" spans="1:8" x14ac:dyDescent="0.2">
      <c r="A15" s="49">
        <v>2200</v>
      </c>
      <c r="B15" s="11" t="s">
        <v>76</v>
      </c>
      <c r="C15" s="15">
        <v>688840</v>
      </c>
      <c r="D15" s="15">
        <v>54581.69</v>
      </c>
      <c r="E15" s="15">
        <f t="shared" si="0"/>
        <v>743421.69</v>
      </c>
      <c r="F15" s="15">
        <v>605834.87</v>
      </c>
      <c r="G15" s="15">
        <v>581474.99</v>
      </c>
      <c r="H15" s="15">
        <f t="shared" si="1"/>
        <v>137586.81999999995</v>
      </c>
    </row>
    <row r="16" spans="1:8" x14ac:dyDescent="0.2">
      <c r="A16" s="49">
        <v>2300</v>
      </c>
      <c r="B16" s="11" t="s">
        <v>77</v>
      </c>
      <c r="C16" s="15">
        <v>19740</v>
      </c>
      <c r="D16" s="15">
        <v>-16802.919999999998</v>
      </c>
      <c r="E16" s="15">
        <f t="shared" si="0"/>
        <v>2937.0800000000017</v>
      </c>
      <c r="F16" s="15">
        <v>2936.18</v>
      </c>
      <c r="G16" s="15">
        <v>2936.18</v>
      </c>
      <c r="H16" s="15">
        <f t="shared" si="1"/>
        <v>0.90000000000190994</v>
      </c>
    </row>
    <row r="17" spans="1:8" x14ac:dyDescent="0.2">
      <c r="A17" s="49">
        <v>2400</v>
      </c>
      <c r="B17" s="11" t="s">
        <v>78</v>
      </c>
      <c r="C17" s="15">
        <v>5158138</v>
      </c>
      <c r="D17" s="15">
        <v>9463437.4499999993</v>
      </c>
      <c r="E17" s="15">
        <f t="shared" si="0"/>
        <v>14621575.449999999</v>
      </c>
      <c r="F17" s="15">
        <v>12959553.41</v>
      </c>
      <c r="G17" s="15">
        <v>12644528.279999999</v>
      </c>
      <c r="H17" s="15">
        <f t="shared" si="1"/>
        <v>1662022.0399999991</v>
      </c>
    </row>
    <row r="18" spans="1:8" x14ac:dyDescent="0.2">
      <c r="A18" s="49">
        <v>2500</v>
      </c>
      <c r="B18" s="11" t="s">
        <v>79</v>
      </c>
      <c r="C18" s="15">
        <v>1003600</v>
      </c>
      <c r="D18" s="15">
        <v>-289294.99</v>
      </c>
      <c r="E18" s="15">
        <f t="shared" si="0"/>
        <v>714305.01</v>
      </c>
      <c r="F18" s="15">
        <v>373225.89</v>
      </c>
      <c r="G18" s="15">
        <v>270678.64</v>
      </c>
      <c r="H18" s="15">
        <f t="shared" si="1"/>
        <v>341079.12</v>
      </c>
    </row>
    <row r="19" spans="1:8" x14ac:dyDescent="0.2">
      <c r="A19" s="49">
        <v>2600</v>
      </c>
      <c r="B19" s="11" t="s">
        <v>80</v>
      </c>
      <c r="C19" s="15">
        <v>11790334</v>
      </c>
      <c r="D19" s="15">
        <v>4549593.58</v>
      </c>
      <c r="E19" s="15">
        <f t="shared" si="0"/>
        <v>16339927.58</v>
      </c>
      <c r="F19" s="15">
        <v>13337248.390000001</v>
      </c>
      <c r="G19" s="15">
        <v>12740784.91</v>
      </c>
      <c r="H19" s="15">
        <f t="shared" si="1"/>
        <v>3002679.1899999995</v>
      </c>
    </row>
    <row r="20" spans="1:8" x14ac:dyDescent="0.2">
      <c r="A20" s="49">
        <v>2700</v>
      </c>
      <c r="B20" s="11" t="s">
        <v>81</v>
      </c>
      <c r="C20" s="15">
        <v>1498360</v>
      </c>
      <c r="D20" s="15">
        <v>2081337.87</v>
      </c>
      <c r="E20" s="15">
        <f t="shared" si="0"/>
        <v>3579697.87</v>
      </c>
      <c r="F20" s="15">
        <v>2938757.65</v>
      </c>
      <c r="G20" s="15">
        <v>2208543.83</v>
      </c>
      <c r="H20" s="15">
        <f t="shared" si="1"/>
        <v>640940.2200000002</v>
      </c>
    </row>
    <row r="21" spans="1:8" x14ac:dyDescent="0.2">
      <c r="A21" s="49">
        <v>2800</v>
      </c>
      <c r="B21" s="11" t="s">
        <v>82</v>
      </c>
      <c r="C21" s="15">
        <v>50700</v>
      </c>
      <c r="D21" s="15">
        <v>2036506.53</v>
      </c>
      <c r="E21" s="15">
        <f t="shared" si="0"/>
        <v>2087206.53</v>
      </c>
      <c r="F21" s="15">
        <v>1992947.2</v>
      </c>
      <c r="G21" s="15">
        <v>0</v>
      </c>
      <c r="H21" s="15">
        <f t="shared" si="1"/>
        <v>94259.330000000075</v>
      </c>
    </row>
    <row r="22" spans="1:8" x14ac:dyDescent="0.2">
      <c r="A22" s="49">
        <v>2900</v>
      </c>
      <c r="B22" s="11" t="s">
        <v>83</v>
      </c>
      <c r="C22" s="15">
        <v>3691101.81</v>
      </c>
      <c r="D22" s="15">
        <v>144255.64000000001</v>
      </c>
      <c r="E22" s="15">
        <f t="shared" si="0"/>
        <v>3835357.45</v>
      </c>
      <c r="F22" s="15">
        <v>3122965.87</v>
      </c>
      <c r="G22" s="15">
        <v>3105015.83</v>
      </c>
      <c r="H22" s="15">
        <f t="shared" si="1"/>
        <v>712391.58000000007</v>
      </c>
    </row>
    <row r="23" spans="1:8" x14ac:dyDescent="0.2">
      <c r="A23" s="48" t="s">
        <v>63</v>
      </c>
      <c r="B23" s="7"/>
      <c r="C23" s="15">
        <f>SUM(C24:C32)</f>
        <v>65429544.800000004</v>
      </c>
      <c r="D23" s="15">
        <f>SUM(D24:D32)</f>
        <v>8487596.2799999975</v>
      </c>
      <c r="E23" s="15">
        <f t="shared" si="0"/>
        <v>73917141.079999998</v>
      </c>
      <c r="F23" s="15">
        <f>SUM(F24:F32)</f>
        <v>58400862.359999999</v>
      </c>
      <c r="G23" s="15">
        <f>SUM(G24:G32)</f>
        <v>53577447.789999999</v>
      </c>
      <c r="H23" s="15">
        <f t="shared" si="1"/>
        <v>15516278.719999999</v>
      </c>
    </row>
    <row r="24" spans="1:8" x14ac:dyDescent="0.2">
      <c r="A24" s="49">
        <v>3100</v>
      </c>
      <c r="B24" s="11" t="s">
        <v>84</v>
      </c>
      <c r="C24" s="15">
        <v>13469493.810000001</v>
      </c>
      <c r="D24" s="15">
        <v>1698638.18</v>
      </c>
      <c r="E24" s="15">
        <f t="shared" si="0"/>
        <v>15168131.99</v>
      </c>
      <c r="F24" s="15">
        <v>14383143.560000001</v>
      </c>
      <c r="G24" s="15">
        <v>13283143.560000001</v>
      </c>
      <c r="H24" s="15">
        <f t="shared" si="1"/>
        <v>784988.4299999997</v>
      </c>
    </row>
    <row r="25" spans="1:8" x14ac:dyDescent="0.2">
      <c r="A25" s="49">
        <v>3200</v>
      </c>
      <c r="B25" s="11" t="s">
        <v>85</v>
      </c>
      <c r="C25" s="15">
        <v>505080</v>
      </c>
      <c r="D25" s="15">
        <v>1700694.21</v>
      </c>
      <c r="E25" s="15">
        <f t="shared" si="0"/>
        <v>2205774.21</v>
      </c>
      <c r="F25" s="15">
        <v>2075774.21</v>
      </c>
      <c r="G25" s="15">
        <v>2051414.21</v>
      </c>
      <c r="H25" s="15">
        <f t="shared" si="1"/>
        <v>130000</v>
      </c>
    </row>
    <row r="26" spans="1:8" x14ac:dyDescent="0.2">
      <c r="A26" s="49">
        <v>3300</v>
      </c>
      <c r="B26" s="11" t="s">
        <v>86</v>
      </c>
      <c r="C26" s="15">
        <v>8173284.54</v>
      </c>
      <c r="D26" s="15">
        <v>9987997.0999999996</v>
      </c>
      <c r="E26" s="15">
        <f t="shared" si="0"/>
        <v>18161281.640000001</v>
      </c>
      <c r="F26" s="15">
        <v>11721918.470000001</v>
      </c>
      <c r="G26" s="15">
        <v>10966539.82</v>
      </c>
      <c r="H26" s="15">
        <f t="shared" si="1"/>
        <v>6439363.1699999999</v>
      </c>
    </row>
    <row r="27" spans="1:8" x14ac:dyDescent="0.2">
      <c r="A27" s="49">
        <v>3400</v>
      </c>
      <c r="B27" s="11" t="s">
        <v>87</v>
      </c>
      <c r="C27" s="15">
        <v>1969060</v>
      </c>
      <c r="D27" s="15">
        <v>-609892.28</v>
      </c>
      <c r="E27" s="15">
        <f t="shared" si="0"/>
        <v>1359167.72</v>
      </c>
      <c r="F27" s="15">
        <v>1216547.48</v>
      </c>
      <c r="G27" s="15">
        <v>1152488.18</v>
      </c>
      <c r="H27" s="15">
        <f t="shared" si="1"/>
        <v>142620.24</v>
      </c>
    </row>
    <row r="28" spans="1:8" x14ac:dyDescent="0.2">
      <c r="A28" s="49">
        <v>3500</v>
      </c>
      <c r="B28" s="11" t="s">
        <v>88</v>
      </c>
      <c r="C28" s="15">
        <v>1994558</v>
      </c>
      <c r="D28" s="15">
        <v>-18982.990000000002</v>
      </c>
      <c r="E28" s="15">
        <f t="shared" si="0"/>
        <v>1975575.01</v>
      </c>
      <c r="F28" s="15">
        <v>1603095.24</v>
      </c>
      <c r="G28" s="15">
        <v>1367175.04</v>
      </c>
      <c r="H28" s="15">
        <f t="shared" si="1"/>
        <v>372479.77</v>
      </c>
    </row>
    <row r="29" spans="1:8" x14ac:dyDescent="0.2">
      <c r="A29" s="49">
        <v>3600</v>
      </c>
      <c r="B29" s="11" t="s">
        <v>89</v>
      </c>
      <c r="C29" s="15">
        <v>2425560</v>
      </c>
      <c r="D29" s="15">
        <v>-185201.96</v>
      </c>
      <c r="E29" s="15">
        <f t="shared" si="0"/>
        <v>2240358.04</v>
      </c>
      <c r="F29" s="15">
        <v>1775787.67</v>
      </c>
      <c r="G29" s="15">
        <v>1688903.67</v>
      </c>
      <c r="H29" s="15">
        <f t="shared" si="1"/>
        <v>464570.37000000011</v>
      </c>
    </row>
    <row r="30" spans="1:8" x14ac:dyDescent="0.2">
      <c r="A30" s="49">
        <v>3700</v>
      </c>
      <c r="B30" s="11" t="s">
        <v>90</v>
      </c>
      <c r="C30" s="15">
        <v>432620</v>
      </c>
      <c r="D30" s="15">
        <v>75510.539999999994</v>
      </c>
      <c r="E30" s="15">
        <f t="shared" si="0"/>
        <v>508130.54</v>
      </c>
      <c r="F30" s="15">
        <v>238224.95</v>
      </c>
      <c r="G30" s="15">
        <v>237303.95</v>
      </c>
      <c r="H30" s="15">
        <f t="shared" si="1"/>
        <v>269905.58999999997</v>
      </c>
    </row>
    <row r="31" spans="1:8" x14ac:dyDescent="0.2">
      <c r="A31" s="49">
        <v>3800</v>
      </c>
      <c r="B31" s="11" t="s">
        <v>91</v>
      </c>
      <c r="C31" s="15">
        <v>1615040</v>
      </c>
      <c r="D31" s="15">
        <v>1417699.91</v>
      </c>
      <c r="E31" s="15">
        <f t="shared" si="0"/>
        <v>3032739.91</v>
      </c>
      <c r="F31" s="15">
        <v>2538937.85</v>
      </c>
      <c r="G31" s="15">
        <v>2444137.85</v>
      </c>
      <c r="H31" s="15">
        <f t="shared" si="1"/>
        <v>493802.06000000006</v>
      </c>
    </row>
    <row r="32" spans="1:8" x14ac:dyDescent="0.2">
      <c r="A32" s="49">
        <v>3900</v>
      </c>
      <c r="B32" s="11" t="s">
        <v>19</v>
      </c>
      <c r="C32" s="15">
        <v>34844848.450000003</v>
      </c>
      <c r="D32" s="15">
        <v>-5578866.4299999997</v>
      </c>
      <c r="E32" s="15">
        <f t="shared" si="0"/>
        <v>29265982.020000003</v>
      </c>
      <c r="F32" s="15">
        <v>22847432.93</v>
      </c>
      <c r="G32" s="15">
        <v>20386341.510000002</v>
      </c>
      <c r="H32" s="15">
        <f t="shared" si="1"/>
        <v>6418549.0900000036</v>
      </c>
    </row>
    <row r="33" spans="1:8" x14ac:dyDescent="0.2">
      <c r="A33" s="48" t="s">
        <v>64</v>
      </c>
      <c r="B33" s="7"/>
      <c r="C33" s="15">
        <f>SUM(C34:C42)</f>
        <v>35113492</v>
      </c>
      <c r="D33" s="15">
        <f>SUM(D34:D42)</f>
        <v>22865874.350000001</v>
      </c>
      <c r="E33" s="15">
        <f t="shared" si="0"/>
        <v>57979366.350000001</v>
      </c>
      <c r="F33" s="15">
        <f>SUM(F34:F42)</f>
        <v>41525883.939999998</v>
      </c>
      <c r="G33" s="15">
        <f>SUM(G34:G42)</f>
        <v>39739709.829999998</v>
      </c>
      <c r="H33" s="15">
        <f t="shared" si="1"/>
        <v>16453482.410000004</v>
      </c>
    </row>
    <row r="34" spans="1:8" x14ac:dyDescent="0.2">
      <c r="A34" s="49">
        <v>4100</v>
      </c>
      <c r="B34" s="11" t="s">
        <v>92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13859200</v>
      </c>
      <c r="D35" s="15">
        <v>0</v>
      </c>
      <c r="E35" s="15">
        <f t="shared" si="0"/>
        <v>13859200</v>
      </c>
      <c r="F35" s="15">
        <v>13859199.960000001</v>
      </c>
      <c r="G35" s="15">
        <v>13859199.960000001</v>
      </c>
      <c r="H35" s="15">
        <f t="shared" si="1"/>
        <v>3.9999999105930328E-2</v>
      </c>
    </row>
    <row r="36" spans="1:8" x14ac:dyDescent="0.2">
      <c r="A36" s="49">
        <v>4300</v>
      </c>
      <c r="B36" s="11" t="s">
        <v>94</v>
      </c>
      <c r="C36" s="15">
        <v>30000</v>
      </c>
      <c r="D36" s="15">
        <v>7892598.1200000001</v>
      </c>
      <c r="E36" s="15">
        <f t="shared" si="0"/>
        <v>7922598.1200000001</v>
      </c>
      <c r="F36" s="15">
        <v>4250244.92</v>
      </c>
      <c r="G36" s="15">
        <v>3200154.92</v>
      </c>
      <c r="H36" s="15">
        <f t="shared" si="1"/>
        <v>3672353.2</v>
      </c>
    </row>
    <row r="37" spans="1:8" x14ac:dyDescent="0.2">
      <c r="A37" s="49">
        <v>4400</v>
      </c>
      <c r="B37" s="11" t="s">
        <v>95</v>
      </c>
      <c r="C37" s="15">
        <v>14433090</v>
      </c>
      <c r="D37" s="15">
        <v>15055776.23</v>
      </c>
      <c r="E37" s="15">
        <f t="shared" si="0"/>
        <v>29488866.23</v>
      </c>
      <c r="F37" s="15">
        <v>17467343.34</v>
      </c>
      <c r="G37" s="15">
        <v>16731259.23</v>
      </c>
      <c r="H37" s="15">
        <f t="shared" si="1"/>
        <v>12021522.890000001</v>
      </c>
    </row>
    <row r="38" spans="1:8" x14ac:dyDescent="0.2">
      <c r="A38" s="49">
        <v>4500</v>
      </c>
      <c r="B38" s="11" t="s">
        <v>41</v>
      </c>
      <c r="C38" s="15">
        <v>6519162</v>
      </c>
      <c r="D38" s="15">
        <v>0</v>
      </c>
      <c r="E38" s="15">
        <f t="shared" si="0"/>
        <v>6519162</v>
      </c>
      <c r="F38" s="15">
        <v>5852095.7199999997</v>
      </c>
      <c r="G38" s="15">
        <v>5852095.7199999997</v>
      </c>
      <c r="H38" s="15">
        <f t="shared" si="1"/>
        <v>667066.28000000026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272040</v>
      </c>
      <c r="D42" s="15">
        <v>-82500</v>
      </c>
      <c r="E42" s="15">
        <f t="shared" si="0"/>
        <v>189540</v>
      </c>
      <c r="F42" s="15">
        <v>97000</v>
      </c>
      <c r="G42" s="15">
        <v>97000</v>
      </c>
      <c r="H42" s="15">
        <f t="shared" si="1"/>
        <v>92540</v>
      </c>
    </row>
    <row r="43" spans="1:8" x14ac:dyDescent="0.2">
      <c r="A43" s="48" t="s">
        <v>65</v>
      </c>
      <c r="B43" s="7"/>
      <c r="C43" s="15">
        <f>SUM(C44:C52)</f>
        <v>7879240</v>
      </c>
      <c r="D43" s="15">
        <f>SUM(D44:D52)</f>
        <v>3574419.6</v>
      </c>
      <c r="E43" s="15">
        <f t="shared" si="0"/>
        <v>11453659.6</v>
      </c>
      <c r="F43" s="15">
        <f>SUM(F44:F52)</f>
        <v>8392514.2899999991</v>
      </c>
      <c r="G43" s="15">
        <f>SUM(G44:G52)</f>
        <v>6269548.0299999984</v>
      </c>
      <c r="H43" s="15">
        <f t="shared" si="1"/>
        <v>3061145.3100000005</v>
      </c>
    </row>
    <row r="44" spans="1:8" x14ac:dyDescent="0.2">
      <c r="A44" s="49">
        <v>5100</v>
      </c>
      <c r="B44" s="11" t="s">
        <v>99</v>
      </c>
      <c r="C44" s="15">
        <v>1570980</v>
      </c>
      <c r="D44" s="15">
        <v>615333.38</v>
      </c>
      <c r="E44" s="15">
        <f t="shared" si="0"/>
        <v>2186313.38</v>
      </c>
      <c r="F44" s="15">
        <v>1624172.51</v>
      </c>
      <c r="G44" s="15">
        <v>1311907.52</v>
      </c>
      <c r="H44" s="15">
        <f t="shared" si="1"/>
        <v>562140.86999999988</v>
      </c>
    </row>
    <row r="45" spans="1:8" x14ac:dyDescent="0.2">
      <c r="A45" s="49">
        <v>5200</v>
      </c>
      <c r="B45" s="11" t="s">
        <v>100</v>
      </c>
      <c r="C45" s="15">
        <v>178560</v>
      </c>
      <c r="D45" s="15">
        <v>201664.98</v>
      </c>
      <c r="E45" s="15">
        <f t="shared" si="0"/>
        <v>380224.98</v>
      </c>
      <c r="F45" s="15">
        <v>303316.13</v>
      </c>
      <c r="G45" s="15">
        <v>198916.13</v>
      </c>
      <c r="H45" s="15">
        <f t="shared" si="1"/>
        <v>76908.849999999977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5834020</v>
      </c>
      <c r="D47" s="15">
        <v>2520779.9700000002</v>
      </c>
      <c r="E47" s="15">
        <f t="shared" si="0"/>
        <v>8354799.9700000007</v>
      </c>
      <c r="F47" s="15">
        <v>6150299.9699999997</v>
      </c>
      <c r="G47" s="15">
        <v>4468299.97</v>
      </c>
      <c r="H47" s="15">
        <f t="shared" si="1"/>
        <v>2204500.0000000009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283680</v>
      </c>
      <c r="D49" s="15">
        <v>226841.27</v>
      </c>
      <c r="E49" s="15">
        <f t="shared" si="0"/>
        <v>510521.27</v>
      </c>
      <c r="F49" s="15">
        <v>294563.05</v>
      </c>
      <c r="G49" s="15">
        <v>271701.77</v>
      </c>
      <c r="H49" s="15">
        <f t="shared" si="1"/>
        <v>215958.22000000003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12000</v>
      </c>
      <c r="D52" s="15">
        <v>9800</v>
      </c>
      <c r="E52" s="15">
        <f t="shared" si="0"/>
        <v>21800</v>
      </c>
      <c r="F52" s="15">
        <v>20162.63</v>
      </c>
      <c r="G52" s="15">
        <v>18722.64</v>
      </c>
      <c r="H52" s="15">
        <f t="shared" si="1"/>
        <v>1637.369999999999</v>
      </c>
    </row>
    <row r="53" spans="1:8" x14ac:dyDescent="0.2">
      <c r="A53" s="48" t="s">
        <v>66</v>
      </c>
      <c r="B53" s="7"/>
      <c r="C53" s="15">
        <f>SUM(C54:C56)</f>
        <v>126041926.91</v>
      </c>
      <c r="D53" s="15">
        <f>SUM(D54:D56)</f>
        <v>39011627.020000003</v>
      </c>
      <c r="E53" s="15">
        <f t="shared" si="0"/>
        <v>165053553.93000001</v>
      </c>
      <c r="F53" s="15">
        <f>SUM(F54:F56)</f>
        <v>87483706.799999997</v>
      </c>
      <c r="G53" s="15">
        <f>SUM(G54:G56)</f>
        <v>81224340.859999999</v>
      </c>
      <c r="H53" s="15">
        <f t="shared" si="1"/>
        <v>77569847.13000001</v>
      </c>
    </row>
    <row r="54" spans="1:8" x14ac:dyDescent="0.2">
      <c r="A54" s="49">
        <v>6100</v>
      </c>
      <c r="B54" s="11" t="s">
        <v>108</v>
      </c>
      <c r="C54" s="15">
        <v>126041926.91</v>
      </c>
      <c r="D54" s="15">
        <v>39011627.020000003</v>
      </c>
      <c r="E54" s="15">
        <f t="shared" si="0"/>
        <v>165053553.93000001</v>
      </c>
      <c r="F54" s="15">
        <v>87483706.799999997</v>
      </c>
      <c r="G54" s="15">
        <v>81224340.859999999</v>
      </c>
      <c r="H54" s="15">
        <f t="shared" si="1"/>
        <v>77569847.13000001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5209076.43</v>
      </c>
      <c r="E65" s="15">
        <f t="shared" si="0"/>
        <v>5209076.43</v>
      </c>
      <c r="F65" s="15">
        <f>SUM(F66:F68)</f>
        <v>1846576.43</v>
      </c>
      <c r="G65" s="15">
        <f>SUM(G66:G68)</f>
        <v>1846576.43</v>
      </c>
      <c r="H65" s="15">
        <f t="shared" si="1"/>
        <v>3362500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5209076.43</v>
      </c>
      <c r="E68" s="15">
        <f t="shared" si="0"/>
        <v>5209076.43</v>
      </c>
      <c r="F68" s="15">
        <v>1846576.43</v>
      </c>
      <c r="G68" s="15">
        <v>1846576.43</v>
      </c>
      <c r="H68" s="15">
        <f t="shared" si="1"/>
        <v>3362500</v>
      </c>
    </row>
    <row r="69" spans="1:8" x14ac:dyDescent="0.2">
      <c r="A69" s="48" t="s">
        <v>69</v>
      </c>
      <c r="B69" s="7"/>
      <c r="C69" s="15">
        <f>SUM(C70:C76)</f>
        <v>3107142.84</v>
      </c>
      <c r="D69" s="15">
        <f>SUM(D70:D76)</f>
        <v>-165803.94</v>
      </c>
      <c r="E69" s="15">
        <f t="shared" si="0"/>
        <v>2941338.9</v>
      </c>
      <c r="F69" s="15">
        <f>SUM(F70:F76)</f>
        <v>2941338.9000000004</v>
      </c>
      <c r="G69" s="15">
        <f>SUM(G70:G76)</f>
        <v>2941338.9000000004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1607142.84</v>
      </c>
      <c r="D70" s="15">
        <v>0</v>
      </c>
      <c r="E70" s="15">
        <f t="shared" ref="E70:E76" si="2">C70+D70</f>
        <v>1607142.84</v>
      </c>
      <c r="F70" s="15">
        <v>1607142.84</v>
      </c>
      <c r="G70" s="15">
        <v>1607142.84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1500000</v>
      </c>
      <c r="D71" s="15">
        <v>-165803.94</v>
      </c>
      <c r="E71" s="15">
        <f t="shared" si="2"/>
        <v>1334196.06</v>
      </c>
      <c r="F71" s="15">
        <v>1334196.06</v>
      </c>
      <c r="G71" s="15">
        <v>1334196.06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418473491.60999995</v>
      </c>
      <c r="D77" s="17">
        <f t="shared" si="4"/>
        <v>99164769.319999993</v>
      </c>
      <c r="E77" s="17">
        <f t="shared" si="4"/>
        <v>517638260.93000001</v>
      </c>
      <c r="F77" s="17">
        <f t="shared" si="4"/>
        <v>384811575.08999997</v>
      </c>
      <c r="G77" s="17">
        <f t="shared" si="4"/>
        <v>363695897.86999995</v>
      </c>
      <c r="H77" s="17">
        <f t="shared" si="4"/>
        <v>132826685.84000002</v>
      </c>
    </row>
    <row r="79" spans="1:8" x14ac:dyDescent="0.2">
      <c r="A79" s="53" t="s">
        <v>193</v>
      </c>
      <c r="E79" s="52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Normal="100" workbookViewId="0">
      <selection activeCell="C20" sqref="C20:H22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7" t="s">
        <v>190</v>
      </c>
      <c r="B1" s="58"/>
      <c r="C1" s="58"/>
      <c r="D1" s="58"/>
      <c r="E1" s="58"/>
      <c r="F1" s="58"/>
      <c r="G1" s="58"/>
      <c r="H1" s="59"/>
    </row>
    <row r="2" spans="1:8" x14ac:dyDescent="0.2">
      <c r="A2" s="62" t="s">
        <v>54</v>
      </c>
      <c r="B2" s="63"/>
      <c r="C2" s="57" t="s">
        <v>60</v>
      </c>
      <c r="D2" s="58"/>
      <c r="E2" s="58"/>
      <c r="F2" s="58"/>
      <c r="G2" s="59"/>
      <c r="H2" s="60" t="s">
        <v>59</v>
      </c>
    </row>
    <row r="3" spans="1:8" ht="24.95" customHeight="1" x14ac:dyDescent="0.2">
      <c r="A3" s="64"/>
      <c r="B3" s="65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1"/>
    </row>
    <row r="4" spans="1:8" x14ac:dyDescent="0.2">
      <c r="A4" s="66"/>
      <c r="B4" s="67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276426019.86000001</v>
      </c>
      <c r="D6" s="50">
        <f>51385646.27-16000</f>
        <v>51369646.270000003</v>
      </c>
      <c r="E6" s="50">
        <f>C6+D6</f>
        <v>327795666.13</v>
      </c>
      <c r="F6" s="50">
        <v>279629539.00999999</v>
      </c>
      <c r="G6" s="50">
        <v>266896193.99000001</v>
      </c>
      <c r="H6" s="50">
        <f>E6-F6</f>
        <v>48166127.120000005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133921166.91</v>
      </c>
      <c r="D8" s="50">
        <v>47795123.049999997</v>
      </c>
      <c r="E8" s="50">
        <f>C8+D8</f>
        <v>181716289.95999998</v>
      </c>
      <c r="F8" s="50">
        <v>97722797.519999996</v>
      </c>
      <c r="G8" s="50">
        <v>89340465.319999993</v>
      </c>
      <c r="H8" s="50">
        <f>E8-F8</f>
        <v>83993492.439999983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1607142.84</v>
      </c>
      <c r="D10" s="50">
        <v>0</v>
      </c>
      <c r="E10" s="50">
        <f>C10+D10</f>
        <v>1607142.84</v>
      </c>
      <c r="F10" s="50">
        <v>1607142.84</v>
      </c>
      <c r="G10" s="50">
        <v>1607142.84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6519162</v>
      </c>
      <c r="D12" s="50">
        <v>0</v>
      </c>
      <c r="E12" s="50">
        <f>C12+D12</f>
        <v>6519162</v>
      </c>
      <c r="F12" s="50">
        <v>5852095.7199999997</v>
      </c>
      <c r="G12" s="50">
        <v>5852095.7199999997</v>
      </c>
      <c r="H12" s="50">
        <f>E12-F12</f>
        <v>667066.28000000026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418473491.60999995</v>
      </c>
      <c r="D16" s="17">
        <f>SUM(D6+D8+D10+D12+D14)</f>
        <v>99164769.319999993</v>
      </c>
      <c r="E16" s="17">
        <f>SUM(E6+E8+E10+E12+E14)</f>
        <v>517638260.92999995</v>
      </c>
      <c r="F16" s="17">
        <f t="shared" ref="F16:H16" si="0">SUM(F6+F8+F10+F12+F14)</f>
        <v>384811575.08999997</v>
      </c>
      <c r="G16" s="17">
        <f t="shared" si="0"/>
        <v>363695897.87</v>
      </c>
      <c r="H16" s="17">
        <f t="shared" si="0"/>
        <v>132826685.83999999</v>
      </c>
    </row>
    <row r="18" spans="1:5" x14ac:dyDescent="0.2">
      <c r="A18" s="54" t="s">
        <v>193</v>
      </c>
      <c r="E18" s="52"/>
    </row>
    <row r="19" spans="1:5" x14ac:dyDescent="0.2">
      <c r="E19" s="52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showGridLines="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7" t="s">
        <v>191</v>
      </c>
      <c r="B1" s="58"/>
      <c r="C1" s="58"/>
      <c r="D1" s="58"/>
      <c r="E1" s="58"/>
      <c r="F1" s="58"/>
      <c r="G1" s="58"/>
      <c r="H1" s="59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62" t="s">
        <v>54</v>
      </c>
      <c r="B3" s="63"/>
      <c r="C3" s="57" t="s">
        <v>60</v>
      </c>
      <c r="D3" s="58"/>
      <c r="E3" s="58"/>
      <c r="F3" s="58"/>
      <c r="G3" s="59"/>
      <c r="H3" s="60" t="s">
        <v>59</v>
      </c>
    </row>
    <row r="4" spans="1:8" ht="24.95" customHeight="1" x14ac:dyDescent="0.2">
      <c r="A4" s="64"/>
      <c r="B4" s="65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1"/>
    </row>
    <row r="5" spans="1:8" x14ac:dyDescent="0.2">
      <c r="A5" s="66"/>
      <c r="B5" s="67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128</v>
      </c>
      <c r="B7" s="22"/>
      <c r="C7" s="15">
        <v>1836277.47</v>
      </c>
      <c r="D7" s="15">
        <v>0</v>
      </c>
      <c r="E7" s="15">
        <f>C7+D7</f>
        <v>1836277.47</v>
      </c>
      <c r="F7" s="15">
        <v>1836277.25</v>
      </c>
      <c r="G7" s="15">
        <v>1836277.25</v>
      </c>
      <c r="H7" s="15">
        <f>E7-F7</f>
        <v>0.21999999997206032</v>
      </c>
    </row>
    <row r="8" spans="1:8" x14ac:dyDescent="0.2">
      <c r="A8" s="4" t="s">
        <v>129</v>
      </c>
      <c r="B8" s="22"/>
      <c r="C8" s="15">
        <v>1930126.91</v>
      </c>
      <c r="D8" s="15">
        <v>220000</v>
      </c>
      <c r="E8" s="15">
        <f t="shared" ref="E8:E13" si="0">C8+D8</f>
        <v>2150126.91</v>
      </c>
      <c r="F8" s="15">
        <v>1802361.36</v>
      </c>
      <c r="G8" s="15">
        <v>1783861.36</v>
      </c>
      <c r="H8" s="15">
        <f t="shared" ref="H8:H13" si="1">E8-F8</f>
        <v>347765.55000000005</v>
      </c>
    </row>
    <row r="9" spans="1:8" x14ac:dyDescent="0.2">
      <c r="A9" s="4" t="s">
        <v>130</v>
      </c>
      <c r="B9" s="22"/>
      <c r="C9" s="15">
        <v>11257489.83</v>
      </c>
      <c r="D9" s="15">
        <v>0</v>
      </c>
      <c r="E9" s="15">
        <f t="shared" si="0"/>
        <v>11257489.83</v>
      </c>
      <c r="F9" s="15">
        <v>10962629.699999999</v>
      </c>
      <c r="G9" s="15">
        <v>10959586.51</v>
      </c>
      <c r="H9" s="15">
        <f t="shared" si="1"/>
        <v>294860.13000000082</v>
      </c>
    </row>
    <row r="10" spans="1:8" x14ac:dyDescent="0.2">
      <c r="A10" s="4" t="s">
        <v>131</v>
      </c>
      <c r="B10" s="22"/>
      <c r="C10" s="15">
        <v>4251024.8</v>
      </c>
      <c r="D10" s="15">
        <v>-714385.71</v>
      </c>
      <c r="E10" s="15">
        <f t="shared" si="0"/>
        <v>3536639.09</v>
      </c>
      <c r="F10" s="15">
        <v>1978188.44</v>
      </c>
      <c r="G10" s="15">
        <v>1939907.23</v>
      </c>
      <c r="H10" s="15">
        <f t="shared" si="1"/>
        <v>1558450.65</v>
      </c>
    </row>
    <row r="11" spans="1:8" x14ac:dyDescent="0.2">
      <c r="A11" s="4" t="s">
        <v>132</v>
      </c>
      <c r="B11" s="22"/>
      <c r="C11" s="15">
        <v>9120423.4000000004</v>
      </c>
      <c r="D11" s="15">
        <v>1479781.75</v>
      </c>
      <c r="E11" s="15">
        <f t="shared" si="0"/>
        <v>10600205.15</v>
      </c>
      <c r="F11" s="15">
        <v>9748825.0399999991</v>
      </c>
      <c r="G11" s="15">
        <v>9223051.8800000008</v>
      </c>
      <c r="H11" s="15">
        <f t="shared" si="1"/>
        <v>851380.11000000127</v>
      </c>
    </row>
    <row r="12" spans="1:8" x14ac:dyDescent="0.2">
      <c r="A12" s="4" t="s">
        <v>133</v>
      </c>
      <c r="B12" s="22"/>
      <c r="C12" s="15">
        <v>3640056.76</v>
      </c>
      <c r="D12" s="15">
        <v>250000</v>
      </c>
      <c r="E12" s="15">
        <f t="shared" si="0"/>
        <v>3890056.76</v>
      </c>
      <c r="F12" s="15">
        <v>3232289.29</v>
      </c>
      <c r="G12" s="15">
        <v>3162689.29</v>
      </c>
      <c r="H12" s="15">
        <f t="shared" si="1"/>
        <v>657767.46999999974</v>
      </c>
    </row>
    <row r="13" spans="1:8" x14ac:dyDescent="0.2">
      <c r="A13" s="4" t="s">
        <v>134</v>
      </c>
      <c r="B13" s="22"/>
      <c r="C13" s="15">
        <v>1777735.52</v>
      </c>
      <c r="D13" s="15">
        <v>115000</v>
      </c>
      <c r="E13" s="15">
        <f t="shared" si="0"/>
        <v>1892735.52</v>
      </c>
      <c r="F13" s="15">
        <v>1607393.69</v>
      </c>
      <c r="G13" s="15">
        <v>1607393.69</v>
      </c>
      <c r="H13" s="15">
        <f t="shared" si="1"/>
        <v>285341.83000000007</v>
      </c>
    </row>
    <row r="14" spans="1:8" x14ac:dyDescent="0.2">
      <c r="A14" s="4" t="s">
        <v>135</v>
      </c>
      <c r="B14" s="22"/>
      <c r="C14" s="15">
        <v>3442116.72</v>
      </c>
      <c r="D14" s="15">
        <v>57500</v>
      </c>
      <c r="E14" s="15">
        <f t="shared" ref="E14" si="2">C14+D14</f>
        <v>3499616.72</v>
      </c>
      <c r="F14" s="15">
        <v>3382955.01</v>
      </c>
      <c r="G14" s="15">
        <v>3371687.51</v>
      </c>
      <c r="H14" s="15">
        <f t="shared" ref="H14" si="3">E14-F14</f>
        <v>116661.71000000043</v>
      </c>
    </row>
    <row r="15" spans="1:8" x14ac:dyDescent="0.2">
      <c r="A15" s="4" t="s">
        <v>136</v>
      </c>
      <c r="B15" s="22"/>
      <c r="C15" s="15">
        <v>2485638.16</v>
      </c>
      <c r="D15" s="15">
        <v>-138381.85999999999</v>
      </c>
      <c r="E15" s="15">
        <f t="shared" ref="E15" si="4">C15+D15</f>
        <v>2347256.3000000003</v>
      </c>
      <c r="F15" s="15">
        <v>1508808.68</v>
      </c>
      <c r="G15" s="15">
        <v>1495942.18</v>
      </c>
      <c r="H15" s="15">
        <f t="shared" ref="H15" si="5">E15-F15</f>
        <v>838447.62000000034</v>
      </c>
    </row>
    <row r="16" spans="1:8" x14ac:dyDescent="0.2">
      <c r="A16" s="4" t="s">
        <v>137</v>
      </c>
      <c r="B16" s="22"/>
      <c r="C16" s="15">
        <v>124953.08</v>
      </c>
      <c r="D16" s="15">
        <v>0</v>
      </c>
      <c r="E16" s="15">
        <f t="shared" ref="E16" si="6">C16+D16</f>
        <v>124953.08</v>
      </c>
      <c r="F16" s="15">
        <v>118577.91</v>
      </c>
      <c r="G16" s="15">
        <v>118515.83</v>
      </c>
      <c r="H16" s="15">
        <f t="shared" ref="H16" si="7">E16-F16</f>
        <v>6375.1699999999983</v>
      </c>
    </row>
    <row r="17" spans="1:8" x14ac:dyDescent="0.2">
      <c r="A17" s="4" t="s">
        <v>138</v>
      </c>
      <c r="B17" s="22"/>
      <c r="C17" s="15">
        <v>609082</v>
      </c>
      <c r="D17" s="15">
        <v>7000</v>
      </c>
      <c r="E17" s="15">
        <f t="shared" ref="E17" si="8">C17+D17</f>
        <v>616082</v>
      </c>
      <c r="F17" s="15">
        <v>459757.69</v>
      </c>
      <c r="G17" s="15">
        <v>459757.69</v>
      </c>
      <c r="H17" s="15">
        <f t="shared" ref="H17" si="9">E17-F17</f>
        <v>156324.31</v>
      </c>
    </row>
    <row r="18" spans="1:8" x14ac:dyDescent="0.2">
      <c r="A18" s="4" t="s">
        <v>139</v>
      </c>
      <c r="B18" s="22"/>
      <c r="C18" s="15">
        <v>452480.96</v>
      </c>
      <c r="D18" s="15">
        <v>1</v>
      </c>
      <c r="E18" s="15">
        <f t="shared" ref="E18" si="10">C18+D18</f>
        <v>452481.96</v>
      </c>
      <c r="F18" s="15">
        <v>452080.65</v>
      </c>
      <c r="G18" s="15">
        <v>449850.82</v>
      </c>
      <c r="H18" s="15">
        <f t="shared" ref="H18" si="11">E18-F18</f>
        <v>401.30999999999767</v>
      </c>
    </row>
    <row r="19" spans="1:8" x14ac:dyDescent="0.2">
      <c r="A19" s="4" t="s">
        <v>140</v>
      </c>
      <c r="B19" s="22"/>
      <c r="C19" s="15">
        <v>276877.56</v>
      </c>
      <c r="D19" s="15">
        <v>134.33000000000001</v>
      </c>
      <c r="E19" s="15">
        <f t="shared" ref="E19" si="12">C19+D19</f>
        <v>277011.89</v>
      </c>
      <c r="F19" s="15">
        <v>261646.48</v>
      </c>
      <c r="G19" s="15">
        <v>261646.48</v>
      </c>
      <c r="H19" s="15">
        <f t="shared" ref="H19" si="13">E19-F19</f>
        <v>15365.410000000003</v>
      </c>
    </row>
    <row r="20" spans="1:8" x14ac:dyDescent="0.2">
      <c r="A20" s="4" t="s">
        <v>141</v>
      </c>
      <c r="B20" s="22"/>
      <c r="C20" s="15">
        <v>72873505.189999998</v>
      </c>
      <c r="D20" s="15">
        <v>-10452308.24</v>
      </c>
      <c r="E20" s="15">
        <f t="shared" ref="E20" si="14">C20+D20</f>
        <v>62421196.949999996</v>
      </c>
      <c r="F20" s="15">
        <v>53711318.990000002</v>
      </c>
      <c r="G20" s="15">
        <v>50974596.369999997</v>
      </c>
      <c r="H20" s="15">
        <f t="shared" ref="H20" si="15">E20-F20</f>
        <v>8709877.9599999934</v>
      </c>
    </row>
    <row r="21" spans="1:8" x14ac:dyDescent="0.2">
      <c r="A21" s="4" t="s">
        <v>142</v>
      </c>
      <c r="B21" s="22"/>
      <c r="C21" s="15">
        <v>4321374.24</v>
      </c>
      <c r="D21" s="15">
        <v>-196488</v>
      </c>
      <c r="E21" s="15">
        <f t="shared" ref="E21" si="16">C21+D21</f>
        <v>4124886.24</v>
      </c>
      <c r="F21" s="15">
        <v>3700477.97</v>
      </c>
      <c r="G21" s="15">
        <v>3700477.97</v>
      </c>
      <c r="H21" s="15">
        <f t="shared" ref="H21" si="17">E21-F21</f>
        <v>424408.27</v>
      </c>
    </row>
    <row r="22" spans="1:8" x14ac:dyDescent="0.2">
      <c r="A22" s="4" t="s">
        <v>143</v>
      </c>
      <c r="B22" s="22"/>
      <c r="C22" s="15">
        <v>1228650.6399999999</v>
      </c>
      <c r="D22" s="15">
        <v>0</v>
      </c>
      <c r="E22" s="15">
        <f t="shared" ref="E22" si="18">C22+D22</f>
        <v>1228650.6399999999</v>
      </c>
      <c r="F22" s="15">
        <v>1169269.6399999999</v>
      </c>
      <c r="G22" s="15">
        <v>1169269.6399999999</v>
      </c>
      <c r="H22" s="15">
        <f t="shared" ref="H22" si="19">E22-F22</f>
        <v>59381</v>
      </c>
    </row>
    <row r="23" spans="1:8" x14ac:dyDescent="0.2">
      <c r="A23" s="4" t="s">
        <v>144</v>
      </c>
      <c r="B23" s="22"/>
      <c r="C23" s="15">
        <v>634774.96</v>
      </c>
      <c r="D23" s="15">
        <v>74000</v>
      </c>
      <c r="E23" s="15">
        <f t="shared" ref="E23" si="20">C23+D23</f>
        <v>708774.96</v>
      </c>
      <c r="F23" s="15">
        <v>675789.28</v>
      </c>
      <c r="G23" s="15">
        <v>650139.28</v>
      </c>
      <c r="H23" s="15">
        <f t="shared" ref="H23" si="21">E23-F23</f>
        <v>32985.679999999935</v>
      </c>
    </row>
    <row r="24" spans="1:8" x14ac:dyDescent="0.2">
      <c r="A24" s="4" t="s">
        <v>145</v>
      </c>
      <c r="B24" s="22"/>
      <c r="C24" s="15">
        <v>1071895.24</v>
      </c>
      <c r="D24" s="15">
        <v>22000</v>
      </c>
      <c r="E24" s="15">
        <f t="shared" ref="E24" si="22">C24+D24</f>
        <v>1093895.24</v>
      </c>
      <c r="F24" s="15">
        <v>965638.48</v>
      </c>
      <c r="G24" s="15">
        <v>965638.48</v>
      </c>
      <c r="H24" s="15">
        <f t="shared" ref="H24" si="23">E24-F24</f>
        <v>128256.76000000001</v>
      </c>
    </row>
    <row r="25" spans="1:8" x14ac:dyDescent="0.2">
      <c r="A25" s="4" t="s">
        <v>146</v>
      </c>
      <c r="B25" s="22"/>
      <c r="C25" s="15">
        <v>702082.76</v>
      </c>
      <c r="D25" s="15">
        <v>1200</v>
      </c>
      <c r="E25" s="15">
        <f t="shared" ref="E25" si="24">C25+D25</f>
        <v>703282.76</v>
      </c>
      <c r="F25" s="15">
        <v>692117.55</v>
      </c>
      <c r="G25" s="15">
        <v>690666.95</v>
      </c>
      <c r="H25" s="15">
        <f t="shared" ref="H25" si="25">E25-F25</f>
        <v>11165.209999999963</v>
      </c>
    </row>
    <row r="26" spans="1:8" x14ac:dyDescent="0.2">
      <c r="A26" s="4" t="s">
        <v>147</v>
      </c>
      <c r="B26" s="22"/>
      <c r="C26" s="15">
        <v>649292.4</v>
      </c>
      <c r="D26" s="15">
        <v>-1200</v>
      </c>
      <c r="E26" s="15">
        <f t="shared" ref="E26" si="26">C26+D26</f>
        <v>648092.4</v>
      </c>
      <c r="F26" s="15">
        <v>505902.22</v>
      </c>
      <c r="G26" s="15">
        <v>505902.22</v>
      </c>
      <c r="H26" s="15">
        <f t="shared" ref="H26" si="27">E26-F26</f>
        <v>142190.18000000005</v>
      </c>
    </row>
    <row r="27" spans="1:8" x14ac:dyDescent="0.2">
      <c r="A27" s="4" t="s">
        <v>148</v>
      </c>
      <c r="B27" s="22"/>
      <c r="C27" s="15">
        <v>676588.88</v>
      </c>
      <c r="D27" s="15">
        <v>0</v>
      </c>
      <c r="E27" s="15">
        <f t="shared" ref="E27" si="28">C27+D27</f>
        <v>676588.88</v>
      </c>
      <c r="F27" s="15">
        <v>620549.86</v>
      </c>
      <c r="G27" s="15">
        <v>619415.84</v>
      </c>
      <c r="H27" s="15">
        <f t="shared" ref="H27" si="29">E27-F27</f>
        <v>56039.020000000019</v>
      </c>
    </row>
    <row r="28" spans="1:8" x14ac:dyDescent="0.2">
      <c r="A28" s="4" t="s">
        <v>149</v>
      </c>
      <c r="B28" s="22"/>
      <c r="C28" s="15">
        <v>490078</v>
      </c>
      <c r="D28" s="15">
        <v>0</v>
      </c>
      <c r="E28" s="15">
        <f t="shared" ref="E28" si="30">C28+D28</f>
        <v>490078</v>
      </c>
      <c r="F28" s="15">
        <v>438161.04</v>
      </c>
      <c r="G28" s="15">
        <v>438161.04</v>
      </c>
      <c r="H28" s="15">
        <f t="shared" ref="H28" si="31">E28-F28</f>
        <v>51916.960000000021</v>
      </c>
    </row>
    <row r="29" spans="1:8" x14ac:dyDescent="0.2">
      <c r="A29" s="4" t="s">
        <v>150</v>
      </c>
      <c r="B29" s="22"/>
      <c r="C29" s="15">
        <v>274957.68</v>
      </c>
      <c r="D29" s="15">
        <v>0</v>
      </c>
      <c r="E29" s="15">
        <f t="shared" ref="E29" si="32">C29+D29</f>
        <v>274957.68</v>
      </c>
      <c r="F29" s="15">
        <v>274957.53000000003</v>
      </c>
      <c r="G29" s="15">
        <v>274957.53000000003</v>
      </c>
      <c r="H29" s="15">
        <f t="shared" ref="H29" si="33">E29-F29</f>
        <v>0.1499999999650754</v>
      </c>
    </row>
    <row r="30" spans="1:8" x14ac:dyDescent="0.2">
      <c r="A30" s="4" t="s">
        <v>151</v>
      </c>
      <c r="B30" s="22"/>
      <c r="C30" s="15">
        <v>1267009.76</v>
      </c>
      <c r="D30" s="15">
        <v>-49999</v>
      </c>
      <c r="E30" s="15">
        <f t="shared" ref="E30" si="34">C30+D30</f>
        <v>1217010.76</v>
      </c>
      <c r="F30" s="15">
        <v>1015308.82</v>
      </c>
      <c r="G30" s="15">
        <v>1015151.68</v>
      </c>
      <c r="H30" s="15">
        <f t="shared" ref="H30" si="35">E30-F30</f>
        <v>201701.94000000006</v>
      </c>
    </row>
    <row r="31" spans="1:8" x14ac:dyDescent="0.2">
      <c r="A31" s="4" t="s">
        <v>152</v>
      </c>
      <c r="B31" s="22"/>
      <c r="C31" s="15">
        <v>893318.32</v>
      </c>
      <c r="D31" s="15">
        <v>0</v>
      </c>
      <c r="E31" s="15">
        <f t="shared" ref="E31" si="36">C31+D31</f>
        <v>893318.32</v>
      </c>
      <c r="F31" s="15">
        <v>770816.59</v>
      </c>
      <c r="G31" s="15">
        <v>770816.59</v>
      </c>
      <c r="H31" s="15">
        <f t="shared" ref="H31" si="37">E31-F31</f>
        <v>122501.72999999998</v>
      </c>
    </row>
    <row r="32" spans="1:8" x14ac:dyDescent="0.2">
      <c r="A32" s="4" t="s">
        <v>153</v>
      </c>
      <c r="B32" s="22"/>
      <c r="C32" s="15">
        <v>126632373.52</v>
      </c>
      <c r="D32" s="15">
        <v>73642149.930000007</v>
      </c>
      <c r="E32" s="15">
        <f t="shared" ref="E32" si="38">C32+D32</f>
        <v>200274523.44999999</v>
      </c>
      <c r="F32" s="15">
        <v>103790207.52</v>
      </c>
      <c r="G32" s="15">
        <v>97124896.730000004</v>
      </c>
      <c r="H32" s="15">
        <f t="shared" ref="H32" si="39">E32-F32</f>
        <v>96484315.929999992</v>
      </c>
    </row>
    <row r="33" spans="1:8" x14ac:dyDescent="0.2">
      <c r="A33" s="4" t="s">
        <v>154</v>
      </c>
      <c r="B33" s="22"/>
      <c r="C33" s="15">
        <v>4805093.32</v>
      </c>
      <c r="D33" s="15">
        <v>0</v>
      </c>
      <c r="E33" s="15">
        <f t="shared" ref="E33" si="40">C33+D33</f>
        <v>4805093.32</v>
      </c>
      <c r="F33" s="15">
        <v>4444992.07</v>
      </c>
      <c r="G33" s="15">
        <v>4444497.7</v>
      </c>
      <c r="H33" s="15">
        <f t="shared" ref="H33" si="41">E33-F33</f>
        <v>360101.25</v>
      </c>
    </row>
    <row r="34" spans="1:8" x14ac:dyDescent="0.2">
      <c r="A34" s="4" t="s">
        <v>155</v>
      </c>
      <c r="B34" s="22"/>
      <c r="C34" s="15">
        <v>1760857.44</v>
      </c>
      <c r="D34" s="15">
        <v>190000</v>
      </c>
      <c r="E34" s="15">
        <f t="shared" ref="E34" si="42">C34+D34</f>
        <v>1950857.44</v>
      </c>
      <c r="F34" s="15">
        <v>1705232.4</v>
      </c>
      <c r="G34" s="15">
        <v>1705232.4</v>
      </c>
      <c r="H34" s="15">
        <f t="shared" ref="H34" si="43">E34-F34</f>
        <v>245625.04000000004</v>
      </c>
    </row>
    <row r="35" spans="1:8" x14ac:dyDescent="0.2">
      <c r="A35" s="4" t="s">
        <v>156</v>
      </c>
      <c r="B35" s="22"/>
      <c r="C35" s="15">
        <v>1148371.3600000001</v>
      </c>
      <c r="D35" s="15">
        <v>100232.46</v>
      </c>
      <c r="E35" s="15">
        <f t="shared" ref="E35" si="44">C35+D35</f>
        <v>1248603.82</v>
      </c>
      <c r="F35" s="15">
        <v>1189749.96</v>
      </c>
      <c r="G35" s="15">
        <v>1182739.1599999999</v>
      </c>
      <c r="H35" s="15">
        <f t="shared" ref="H35" si="45">E35-F35</f>
        <v>58853.860000000102</v>
      </c>
    </row>
    <row r="36" spans="1:8" x14ac:dyDescent="0.2">
      <c r="A36" s="4" t="s">
        <v>157</v>
      </c>
      <c r="B36" s="22"/>
      <c r="C36" s="15">
        <v>8170649.6799999997</v>
      </c>
      <c r="D36" s="15">
        <v>5276844.17</v>
      </c>
      <c r="E36" s="15">
        <f t="shared" ref="E36" si="46">C36+D36</f>
        <v>13447493.85</v>
      </c>
      <c r="F36" s="15">
        <v>13087240.26</v>
      </c>
      <c r="G36" s="15">
        <v>11381168.619999999</v>
      </c>
      <c r="H36" s="15">
        <f t="shared" ref="H36" si="47">E36-F36</f>
        <v>360253.58999999985</v>
      </c>
    </row>
    <row r="37" spans="1:8" x14ac:dyDescent="0.2">
      <c r="A37" s="4" t="s">
        <v>158</v>
      </c>
      <c r="B37" s="22"/>
      <c r="C37" s="15">
        <v>9295267.7599999998</v>
      </c>
      <c r="D37" s="15">
        <v>-88000.01</v>
      </c>
      <c r="E37" s="15">
        <f t="shared" ref="E37" si="48">C37+D37</f>
        <v>9207267.75</v>
      </c>
      <c r="F37" s="15">
        <v>8739187.1799999997</v>
      </c>
      <c r="G37" s="15">
        <v>8616027.1799999997</v>
      </c>
      <c r="H37" s="15">
        <f t="shared" ref="H37" si="49">E37-F37</f>
        <v>468080.5700000003</v>
      </c>
    </row>
    <row r="38" spans="1:8" x14ac:dyDescent="0.2">
      <c r="A38" s="4" t="s">
        <v>159</v>
      </c>
      <c r="B38" s="22"/>
      <c r="C38" s="15">
        <v>3700515.56</v>
      </c>
      <c r="D38" s="15">
        <v>49824.49</v>
      </c>
      <c r="E38" s="15">
        <f t="shared" ref="E38" si="50">C38+D38</f>
        <v>3750340.0500000003</v>
      </c>
      <c r="F38" s="15">
        <v>3487594.52</v>
      </c>
      <c r="G38" s="15">
        <v>3476123.62</v>
      </c>
      <c r="H38" s="15">
        <f t="shared" ref="H38" si="51">E38-F38</f>
        <v>262745.53000000026</v>
      </c>
    </row>
    <row r="39" spans="1:8" x14ac:dyDescent="0.2">
      <c r="A39" s="4" t="s">
        <v>160</v>
      </c>
      <c r="B39" s="22"/>
      <c r="C39" s="15">
        <v>3453268.28</v>
      </c>
      <c r="D39" s="15">
        <v>211539</v>
      </c>
      <c r="E39" s="15">
        <f t="shared" ref="E39" si="52">C39+D39</f>
        <v>3664807.28</v>
      </c>
      <c r="F39" s="15">
        <v>3482373.61</v>
      </c>
      <c r="G39" s="15">
        <v>3457931.38</v>
      </c>
      <c r="H39" s="15">
        <f t="shared" ref="H39" si="53">E39-F39</f>
        <v>182433.66999999993</v>
      </c>
    </row>
    <row r="40" spans="1:8" x14ac:dyDescent="0.2">
      <c r="A40" s="4" t="s">
        <v>161</v>
      </c>
      <c r="B40" s="22"/>
      <c r="C40" s="15">
        <v>2199931.92</v>
      </c>
      <c r="D40" s="15">
        <v>39000</v>
      </c>
      <c r="E40" s="15">
        <f t="shared" ref="E40" si="54">C40+D40</f>
        <v>2238931.92</v>
      </c>
      <c r="F40" s="15">
        <v>2080793.92</v>
      </c>
      <c r="G40" s="15">
        <v>2064033.13</v>
      </c>
      <c r="H40" s="15">
        <f t="shared" ref="H40" si="55">E40-F40</f>
        <v>158138</v>
      </c>
    </row>
    <row r="41" spans="1:8" x14ac:dyDescent="0.2">
      <c r="A41" s="4" t="s">
        <v>162</v>
      </c>
      <c r="B41" s="22"/>
      <c r="C41" s="15">
        <v>2457973.96</v>
      </c>
      <c r="D41" s="15">
        <v>-154523.20000000001</v>
      </c>
      <c r="E41" s="15">
        <f t="shared" ref="E41" si="56">C41+D41</f>
        <v>2303450.7599999998</v>
      </c>
      <c r="F41" s="15">
        <v>1920376.61</v>
      </c>
      <c r="G41" s="15">
        <v>1915762.13</v>
      </c>
      <c r="H41" s="15">
        <f t="shared" ref="H41" si="57">E41-F41</f>
        <v>383074.14999999967</v>
      </c>
    </row>
    <row r="42" spans="1:8" x14ac:dyDescent="0.2">
      <c r="A42" s="4" t="s">
        <v>163</v>
      </c>
      <c r="B42" s="22"/>
      <c r="C42" s="15">
        <v>5562732.5199999996</v>
      </c>
      <c r="D42" s="15">
        <v>12200956.32</v>
      </c>
      <c r="E42" s="15">
        <f t="shared" ref="E42" si="58">C42+D42</f>
        <v>17763688.84</v>
      </c>
      <c r="F42" s="15">
        <v>11124819.949999999</v>
      </c>
      <c r="G42" s="15">
        <v>9685637.8100000005</v>
      </c>
      <c r="H42" s="15">
        <f t="shared" ref="H42" si="59">E42-F42</f>
        <v>6638868.8900000006</v>
      </c>
    </row>
    <row r="43" spans="1:8" x14ac:dyDescent="0.2">
      <c r="A43" s="4" t="s">
        <v>164</v>
      </c>
      <c r="B43" s="22"/>
      <c r="C43" s="15">
        <v>3658343.84</v>
      </c>
      <c r="D43" s="15">
        <v>0</v>
      </c>
      <c r="E43" s="15">
        <f t="shared" ref="E43" si="60">C43+D43</f>
        <v>3658343.84</v>
      </c>
      <c r="F43" s="15">
        <v>3652916.84</v>
      </c>
      <c r="G43" s="15">
        <v>3652916.84</v>
      </c>
      <c r="H43" s="15">
        <f t="shared" ref="H43" si="61">E43-F43</f>
        <v>5427</v>
      </c>
    </row>
    <row r="44" spans="1:8" x14ac:dyDescent="0.2">
      <c r="A44" s="4" t="s">
        <v>165</v>
      </c>
      <c r="B44" s="22"/>
      <c r="C44" s="15">
        <v>502823.44</v>
      </c>
      <c r="D44" s="15">
        <v>18320</v>
      </c>
      <c r="E44" s="15">
        <f t="shared" ref="E44" si="62">C44+D44</f>
        <v>521143.44</v>
      </c>
      <c r="F44" s="15">
        <v>476519.64</v>
      </c>
      <c r="G44" s="15">
        <v>476519.64</v>
      </c>
      <c r="H44" s="15">
        <f t="shared" ref="H44" si="63">E44-F44</f>
        <v>44623.799999999988</v>
      </c>
    </row>
    <row r="45" spans="1:8" x14ac:dyDescent="0.2">
      <c r="A45" s="4" t="s">
        <v>166</v>
      </c>
      <c r="B45" s="22"/>
      <c r="C45" s="15">
        <v>1006002.36</v>
      </c>
      <c r="D45" s="15">
        <v>7000</v>
      </c>
      <c r="E45" s="15">
        <f t="shared" ref="E45" si="64">C45+D45</f>
        <v>1013002.36</v>
      </c>
      <c r="F45" s="15">
        <v>868583.94</v>
      </c>
      <c r="G45" s="15">
        <v>835973.41</v>
      </c>
      <c r="H45" s="15">
        <f t="shared" ref="H45" si="65">E45-F45</f>
        <v>144418.42000000004</v>
      </c>
    </row>
    <row r="46" spans="1:8" x14ac:dyDescent="0.2">
      <c r="A46" s="4" t="s">
        <v>167</v>
      </c>
      <c r="B46" s="22"/>
      <c r="C46" s="15">
        <v>934399.36</v>
      </c>
      <c r="D46" s="15">
        <v>199020</v>
      </c>
      <c r="E46" s="15">
        <f t="shared" ref="E46" si="66">C46+D46</f>
        <v>1133419.3599999999</v>
      </c>
      <c r="F46" s="15">
        <v>1115074.31</v>
      </c>
      <c r="G46" s="15">
        <v>1113337.8</v>
      </c>
      <c r="H46" s="15">
        <f t="shared" ref="H46" si="67">E46-F46</f>
        <v>18345.049999999814</v>
      </c>
    </row>
    <row r="47" spans="1:8" x14ac:dyDescent="0.2">
      <c r="A47" s="4" t="s">
        <v>168</v>
      </c>
      <c r="B47" s="22"/>
      <c r="C47" s="15">
        <v>1338243.92</v>
      </c>
      <c r="D47" s="15">
        <v>0</v>
      </c>
      <c r="E47" s="15">
        <f t="shared" ref="E47" si="68">C47+D47</f>
        <v>1338243.92</v>
      </c>
      <c r="F47" s="15">
        <v>937542.84</v>
      </c>
      <c r="G47" s="15">
        <v>937542.84</v>
      </c>
      <c r="H47" s="15">
        <f t="shared" ref="H47" si="69">E47-F47</f>
        <v>400701.07999999996</v>
      </c>
    </row>
    <row r="48" spans="1:8" x14ac:dyDescent="0.2">
      <c r="A48" s="4" t="s">
        <v>169</v>
      </c>
      <c r="B48" s="22"/>
      <c r="C48" s="15">
        <v>318959.32</v>
      </c>
      <c r="D48" s="15">
        <v>0</v>
      </c>
      <c r="E48" s="15">
        <f t="shared" ref="E48" si="70">C48+D48</f>
        <v>318959.32</v>
      </c>
      <c r="F48" s="15">
        <v>243973.47</v>
      </c>
      <c r="G48" s="15">
        <v>234841.46</v>
      </c>
      <c r="H48" s="15">
        <f t="shared" ref="H48" si="71">E48-F48</f>
        <v>74985.850000000006</v>
      </c>
    </row>
    <row r="49" spans="1:8" x14ac:dyDescent="0.2">
      <c r="A49" s="4" t="s">
        <v>170</v>
      </c>
      <c r="B49" s="22"/>
      <c r="C49" s="15">
        <v>2810561.88</v>
      </c>
      <c r="D49" s="15">
        <v>0</v>
      </c>
      <c r="E49" s="15">
        <f t="shared" ref="E49" si="72">C49+D49</f>
        <v>2810561.88</v>
      </c>
      <c r="F49" s="15">
        <v>2379139.29</v>
      </c>
      <c r="G49" s="15">
        <v>2362903.73</v>
      </c>
      <c r="H49" s="15">
        <f t="shared" ref="H49" si="73">E49-F49</f>
        <v>431422.58999999985</v>
      </c>
    </row>
    <row r="50" spans="1:8" x14ac:dyDescent="0.2">
      <c r="A50" s="4" t="s">
        <v>171</v>
      </c>
      <c r="B50" s="22"/>
      <c r="C50" s="15">
        <v>3991016.04</v>
      </c>
      <c r="D50" s="15">
        <v>189635.28</v>
      </c>
      <c r="E50" s="15">
        <f t="shared" ref="E50" si="74">C50+D50</f>
        <v>4180651.32</v>
      </c>
      <c r="F50" s="15">
        <v>4017598.65</v>
      </c>
      <c r="G50" s="15">
        <v>4016739.65</v>
      </c>
      <c r="H50" s="15">
        <f t="shared" ref="H50" si="75">E50-F50</f>
        <v>163052.66999999993</v>
      </c>
    </row>
    <row r="51" spans="1:8" x14ac:dyDescent="0.2">
      <c r="A51" s="4" t="s">
        <v>172</v>
      </c>
      <c r="B51" s="22"/>
      <c r="C51" s="15">
        <v>774047.88</v>
      </c>
      <c r="D51" s="15">
        <v>0</v>
      </c>
      <c r="E51" s="15">
        <f t="shared" ref="E51" si="76">C51+D51</f>
        <v>774047.88</v>
      </c>
      <c r="F51" s="15">
        <v>732637.29</v>
      </c>
      <c r="G51" s="15">
        <v>732637.29</v>
      </c>
      <c r="H51" s="15">
        <f t="shared" ref="H51" si="77">E51-F51</f>
        <v>41410.589999999967</v>
      </c>
    </row>
    <row r="52" spans="1:8" x14ac:dyDescent="0.2">
      <c r="A52" s="4" t="s">
        <v>173</v>
      </c>
      <c r="B52" s="22"/>
      <c r="C52" s="15">
        <v>386573</v>
      </c>
      <c r="D52" s="15">
        <v>0</v>
      </c>
      <c r="E52" s="15">
        <f t="shared" ref="E52" si="78">C52+D52</f>
        <v>386573</v>
      </c>
      <c r="F52" s="15">
        <v>340167.59</v>
      </c>
      <c r="G52" s="15">
        <v>340167.59</v>
      </c>
      <c r="H52" s="15">
        <f t="shared" ref="H52" si="79">E52-F52</f>
        <v>46405.409999999974</v>
      </c>
    </row>
    <row r="53" spans="1:8" x14ac:dyDescent="0.2">
      <c r="A53" s="4" t="s">
        <v>174</v>
      </c>
      <c r="B53" s="22"/>
      <c r="C53" s="15">
        <v>26743278.609999999</v>
      </c>
      <c r="D53" s="15">
        <f>1840051.89-16000</f>
        <v>1824051.89</v>
      </c>
      <c r="E53" s="15">
        <f t="shared" ref="E53" si="80">C53+D53</f>
        <v>28567330.5</v>
      </c>
      <c r="F53" s="15">
        <v>22708962.170000002</v>
      </c>
      <c r="G53" s="15">
        <v>21437738.57</v>
      </c>
      <c r="H53" s="15">
        <f t="shared" ref="H53" si="81">E53-F53</f>
        <v>5858368.3299999982</v>
      </c>
    </row>
    <row r="54" spans="1:8" x14ac:dyDescent="0.2">
      <c r="A54" s="4" t="s">
        <v>175</v>
      </c>
      <c r="B54" s="22"/>
      <c r="C54" s="15">
        <v>1408183.32</v>
      </c>
      <c r="D54" s="15">
        <v>30003</v>
      </c>
      <c r="E54" s="15">
        <f t="shared" ref="E54" si="82">C54+D54</f>
        <v>1438186.32</v>
      </c>
      <c r="F54" s="15">
        <v>1044634.45</v>
      </c>
      <c r="G54" s="15">
        <v>1044587.96</v>
      </c>
      <c r="H54" s="15">
        <f t="shared" ref="H54" si="83">E54-F54</f>
        <v>393551.87000000011</v>
      </c>
    </row>
    <row r="55" spans="1:8" x14ac:dyDescent="0.2">
      <c r="A55" s="4" t="s">
        <v>176</v>
      </c>
      <c r="B55" s="22"/>
      <c r="C55" s="15">
        <v>14786068.560000001</v>
      </c>
      <c r="D55" s="15">
        <v>955880</v>
      </c>
      <c r="E55" s="15">
        <f t="shared" ref="E55" si="84">C55+D55</f>
        <v>15741948.560000001</v>
      </c>
      <c r="F55" s="15">
        <v>12465731.199999999</v>
      </c>
      <c r="G55" s="15">
        <v>11325087.26</v>
      </c>
      <c r="H55" s="15">
        <f t="shared" ref="H55" si="85">E55-F55</f>
        <v>3276217.3600000013</v>
      </c>
    </row>
    <row r="56" spans="1:8" x14ac:dyDescent="0.2">
      <c r="A56" s="4" t="s">
        <v>177</v>
      </c>
      <c r="B56" s="22"/>
      <c r="C56" s="15">
        <v>1706305.2</v>
      </c>
      <c r="D56" s="15">
        <v>132600</v>
      </c>
      <c r="E56" s="15">
        <f t="shared" ref="E56" si="86">C56+D56</f>
        <v>1838905.2</v>
      </c>
      <c r="F56" s="15">
        <v>1462423.56</v>
      </c>
      <c r="G56" s="15">
        <v>1462423.56</v>
      </c>
      <c r="H56" s="15">
        <f t="shared" ref="H56" si="87">E56-F56</f>
        <v>376481.6399999999</v>
      </c>
    </row>
    <row r="57" spans="1:8" x14ac:dyDescent="0.2">
      <c r="A57" s="4" t="s">
        <v>178</v>
      </c>
      <c r="B57" s="22"/>
      <c r="C57" s="15">
        <v>3023083.48</v>
      </c>
      <c r="D57" s="15">
        <v>92000</v>
      </c>
      <c r="E57" s="15">
        <f t="shared" ref="E57" si="88">C57+D57</f>
        <v>3115083.48</v>
      </c>
      <c r="F57" s="15">
        <v>2999150.2</v>
      </c>
      <c r="G57" s="15">
        <v>2985172.98</v>
      </c>
      <c r="H57" s="15">
        <f t="shared" ref="H57" si="89">E57-F57</f>
        <v>115933.2799999998</v>
      </c>
    </row>
    <row r="58" spans="1:8" x14ac:dyDescent="0.2">
      <c r="A58" s="4" t="s">
        <v>179</v>
      </c>
      <c r="B58" s="22"/>
      <c r="C58" s="15">
        <v>1004833.24</v>
      </c>
      <c r="D58" s="15">
        <v>9800</v>
      </c>
      <c r="E58" s="15">
        <f t="shared" ref="E58" si="90">C58+D58</f>
        <v>1014633.24</v>
      </c>
      <c r="F58" s="15">
        <v>992041.13</v>
      </c>
      <c r="G58" s="15">
        <v>992041.13</v>
      </c>
      <c r="H58" s="15">
        <f t="shared" ref="H58" si="91">E58-F58</f>
        <v>22592.109999999986</v>
      </c>
    </row>
    <row r="59" spans="1:8" x14ac:dyDescent="0.2">
      <c r="A59" s="4" t="s">
        <v>180</v>
      </c>
      <c r="B59" s="22"/>
      <c r="C59" s="15">
        <v>1195110.92</v>
      </c>
      <c r="D59" s="15">
        <v>3007753.11</v>
      </c>
      <c r="E59" s="15">
        <f t="shared" ref="E59" si="92">C59+D59</f>
        <v>4202864.0299999993</v>
      </c>
      <c r="F59" s="15">
        <v>4155262.82</v>
      </c>
      <c r="G59" s="15">
        <v>4085262.82</v>
      </c>
      <c r="H59" s="15">
        <f t="shared" ref="H59" si="93">E59-F59</f>
        <v>47601.209999999497</v>
      </c>
    </row>
    <row r="60" spans="1:8" x14ac:dyDescent="0.2">
      <c r="A60" s="4" t="s">
        <v>181</v>
      </c>
      <c r="B60" s="22"/>
      <c r="C60" s="15">
        <v>1685032.24</v>
      </c>
      <c r="D60" s="15">
        <v>20000</v>
      </c>
      <c r="E60" s="15">
        <f t="shared" ref="E60" si="94">C60+D60</f>
        <v>1705032.24</v>
      </c>
      <c r="F60" s="15">
        <v>1556814.45</v>
      </c>
      <c r="G60" s="15">
        <v>1548528.74</v>
      </c>
      <c r="H60" s="15">
        <f t="shared" ref="H60" si="95">E60-F60</f>
        <v>148217.79000000004</v>
      </c>
    </row>
    <row r="61" spans="1:8" x14ac:dyDescent="0.2">
      <c r="A61" s="4" t="s">
        <v>182</v>
      </c>
      <c r="B61" s="22"/>
      <c r="C61" s="15">
        <v>734524.64</v>
      </c>
      <c r="D61" s="15">
        <v>0.37</v>
      </c>
      <c r="E61" s="15">
        <f t="shared" ref="E61" si="96">C61+D61</f>
        <v>734525.01</v>
      </c>
      <c r="F61" s="15">
        <v>684209.39</v>
      </c>
      <c r="G61" s="15">
        <v>676243.19</v>
      </c>
      <c r="H61" s="15">
        <f t="shared" ref="H61" si="97">E61-F61</f>
        <v>50315.619999999995</v>
      </c>
    </row>
    <row r="62" spans="1:8" x14ac:dyDescent="0.2">
      <c r="A62" s="4" t="s">
        <v>183</v>
      </c>
      <c r="B62" s="22"/>
      <c r="C62" s="15">
        <v>899724.16</v>
      </c>
      <c r="D62" s="15">
        <v>0</v>
      </c>
      <c r="E62" s="15">
        <f t="shared" ref="E62" si="98">C62+D62</f>
        <v>899724.16</v>
      </c>
      <c r="F62" s="15">
        <v>651054.87</v>
      </c>
      <c r="G62" s="15">
        <v>651054.87</v>
      </c>
      <c r="H62" s="15">
        <f t="shared" ref="H62" si="99">E62-F62</f>
        <v>248669.29000000004</v>
      </c>
    </row>
    <row r="63" spans="1:8" x14ac:dyDescent="0.2">
      <c r="A63" s="4" t="s">
        <v>184</v>
      </c>
      <c r="B63" s="22"/>
      <c r="C63" s="15">
        <v>42665799.200000003</v>
      </c>
      <c r="D63" s="15">
        <v>8745742.5</v>
      </c>
      <c r="E63" s="15">
        <f t="shared" ref="E63" si="100">C63+D63</f>
        <v>51411541.700000003</v>
      </c>
      <c r="F63" s="15">
        <v>51165653.649999999</v>
      </c>
      <c r="G63" s="15">
        <v>46078209.189999998</v>
      </c>
      <c r="H63" s="15">
        <f t="shared" ref="H63" si="101">E63-F63</f>
        <v>245888.05000000447</v>
      </c>
    </row>
    <row r="64" spans="1:8" x14ac:dyDescent="0.2">
      <c r="A64" s="4" t="s">
        <v>185</v>
      </c>
      <c r="B64" s="22"/>
      <c r="C64" s="15">
        <v>2141117.7999999998</v>
      </c>
      <c r="D64" s="15">
        <v>1615268.57</v>
      </c>
      <c r="E64" s="15">
        <f t="shared" ref="E64" si="102">C64+D64</f>
        <v>3756386.37</v>
      </c>
      <c r="F64" s="15">
        <v>3756386.37</v>
      </c>
      <c r="G64" s="15">
        <v>3746226.37</v>
      </c>
      <c r="H64" s="15">
        <f t="shared" ref="H64" si="103">E64-F64</f>
        <v>0</v>
      </c>
    </row>
    <row r="65" spans="1:8" x14ac:dyDescent="0.2">
      <c r="A65" s="4" t="s">
        <v>186</v>
      </c>
      <c r="B65" s="22"/>
      <c r="C65" s="15">
        <v>7704321.5599999996</v>
      </c>
      <c r="D65" s="15">
        <v>299582.39</v>
      </c>
      <c r="E65" s="15">
        <f t="shared" ref="E65" si="104">C65+D65</f>
        <v>8003903.9499999993</v>
      </c>
      <c r="F65" s="15">
        <v>8003903.9500000002</v>
      </c>
      <c r="G65" s="15">
        <v>8003803.9500000002</v>
      </c>
      <c r="H65" s="15">
        <f t="shared" ref="H65" si="105">E65-F65</f>
        <v>0</v>
      </c>
    </row>
    <row r="66" spans="1:8" x14ac:dyDescent="0.2">
      <c r="A66" s="4" t="s">
        <v>187</v>
      </c>
      <c r="B66" s="22"/>
      <c r="C66" s="15">
        <v>414436</v>
      </c>
      <c r="D66" s="15">
        <v>-91158.399999999994</v>
      </c>
      <c r="E66" s="15">
        <f t="shared" ref="E66" si="106">C66+D66</f>
        <v>323277.59999999998</v>
      </c>
      <c r="F66" s="15">
        <v>323277.59999999998</v>
      </c>
      <c r="G66" s="15">
        <v>323277.59999999998</v>
      </c>
      <c r="H66" s="15">
        <f t="shared" ref="H66" si="107">E66-F66</f>
        <v>0</v>
      </c>
    </row>
    <row r="67" spans="1:8" x14ac:dyDescent="0.2">
      <c r="A67" s="4" t="s">
        <v>188</v>
      </c>
      <c r="B67" s="22"/>
      <c r="C67" s="15">
        <v>1165855.08</v>
      </c>
      <c r="D67" s="15">
        <v>-32606.82</v>
      </c>
      <c r="E67" s="15">
        <f t="shared" ref="E67" si="108">C67+D67</f>
        <v>1133248.26</v>
      </c>
      <c r="F67" s="15">
        <v>1133248.26</v>
      </c>
      <c r="G67" s="15">
        <v>1133248.26</v>
      </c>
      <c r="H67" s="15">
        <f t="shared" ref="H67" si="109">E67-F67</f>
        <v>0</v>
      </c>
    </row>
    <row r="68" spans="1:8" x14ac:dyDescent="0.2">
      <c r="A68" s="4"/>
      <c r="B68" s="22"/>
      <c r="C68" s="15"/>
      <c r="D68" s="15"/>
      <c r="E68" s="15"/>
      <c r="F68" s="15"/>
      <c r="G68" s="15"/>
      <c r="H68" s="15"/>
    </row>
    <row r="69" spans="1:8" x14ac:dyDescent="0.2">
      <c r="A69" s="4"/>
      <c r="B69" s="25"/>
      <c r="C69" s="16"/>
      <c r="D69" s="16"/>
      <c r="E69" s="16"/>
      <c r="F69" s="16"/>
      <c r="G69" s="16"/>
      <c r="H69" s="16"/>
    </row>
    <row r="70" spans="1:8" x14ac:dyDescent="0.2">
      <c r="A70" s="26"/>
      <c r="B70" s="47" t="s">
        <v>53</v>
      </c>
      <c r="C70" s="23">
        <f t="shared" ref="C70:H70" si="110">SUM(C7:C69)</f>
        <v>418473491.61000001</v>
      </c>
      <c r="D70" s="23">
        <f t="shared" si="110"/>
        <v>99164769.319999978</v>
      </c>
      <c r="E70" s="23">
        <f t="shared" si="110"/>
        <v>517638260.92999995</v>
      </c>
      <c r="F70" s="23">
        <f t="shared" si="110"/>
        <v>384811575.08999991</v>
      </c>
      <c r="G70" s="23">
        <f t="shared" si="110"/>
        <v>363695897.87</v>
      </c>
      <c r="H70" s="23">
        <f t="shared" si="110"/>
        <v>132826685.84000003</v>
      </c>
    </row>
    <row r="71" spans="1:8" x14ac:dyDescent="0.2">
      <c r="E71" s="52"/>
    </row>
    <row r="72" spans="1:8" x14ac:dyDescent="0.2">
      <c r="E72" s="52"/>
    </row>
    <row r="73" spans="1:8" ht="45" customHeight="1" x14ac:dyDescent="0.2">
      <c r="A73" s="57" t="s">
        <v>194</v>
      </c>
      <c r="B73" s="58"/>
      <c r="C73" s="58"/>
      <c r="D73" s="58"/>
      <c r="E73" s="58"/>
      <c r="F73" s="58"/>
      <c r="G73" s="58"/>
      <c r="H73" s="59"/>
    </row>
    <row r="75" spans="1:8" x14ac:dyDescent="0.2">
      <c r="A75" s="62" t="s">
        <v>54</v>
      </c>
      <c r="B75" s="63"/>
      <c r="C75" s="57" t="s">
        <v>60</v>
      </c>
      <c r="D75" s="58"/>
      <c r="E75" s="58"/>
      <c r="F75" s="58"/>
      <c r="G75" s="59"/>
      <c r="H75" s="60" t="s">
        <v>59</v>
      </c>
    </row>
    <row r="76" spans="1:8" ht="22.5" x14ac:dyDescent="0.2">
      <c r="A76" s="64"/>
      <c r="B76" s="65"/>
      <c r="C76" s="9" t="s">
        <v>55</v>
      </c>
      <c r="D76" s="9" t="s">
        <v>125</v>
      </c>
      <c r="E76" s="9" t="s">
        <v>56</v>
      </c>
      <c r="F76" s="9" t="s">
        <v>57</v>
      </c>
      <c r="G76" s="9" t="s">
        <v>58</v>
      </c>
      <c r="H76" s="61"/>
    </row>
    <row r="77" spans="1:8" x14ac:dyDescent="0.2">
      <c r="A77" s="66"/>
      <c r="B77" s="67"/>
      <c r="C77" s="10">
        <v>1</v>
      </c>
      <c r="D77" s="10">
        <v>2</v>
      </c>
      <c r="E77" s="10" t="s">
        <v>126</v>
      </c>
      <c r="F77" s="10">
        <v>4</v>
      </c>
      <c r="G77" s="10">
        <v>5</v>
      </c>
      <c r="H77" s="10" t="s">
        <v>127</v>
      </c>
    </row>
    <row r="78" spans="1:8" x14ac:dyDescent="0.2">
      <c r="A78" s="28"/>
      <c r="B78" s="29"/>
      <c r="C78" s="33"/>
      <c r="D78" s="33"/>
      <c r="E78" s="33"/>
      <c r="F78" s="33"/>
      <c r="G78" s="33"/>
      <c r="H78" s="33"/>
    </row>
    <row r="79" spans="1:8" x14ac:dyDescent="0.2">
      <c r="A79" s="4" t="s">
        <v>8</v>
      </c>
      <c r="B79" s="2"/>
      <c r="C79" s="34">
        <v>0</v>
      </c>
      <c r="D79" s="34">
        <v>0</v>
      </c>
      <c r="E79" s="34">
        <f>C79+D79</f>
        <v>0</v>
      </c>
      <c r="F79" s="34">
        <v>0</v>
      </c>
      <c r="G79" s="34">
        <v>0</v>
      </c>
      <c r="H79" s="34">
        <f>E79-F79</f>
        <v>0</v>
      </c>
    </row>
    <row r="80" spans="1:8" x14ac:dyDescent="0.2">
      <c r="A80" s="4" t="s">
        <v>9</v>
      </c>
      <c r="B80" s="2"/>
      <c r="C80" s="34">
        <v>0</v>
      </c>
      <c r="D80" s="34">
        <v>0</v>
      </c>
      <c r="E80" s="34">
        <f t="shared" ref="E80:E82" si="111">C80+D80</f>
        <v>0</v>
      </c>
      <c r="F80" s="34">
        <v>0</v>
      </c>
      <c r="G80" s="34">
        <v>0</v>
      </c>
      <c r="H80" s="34">
        <f t="shared" ref="H80:H82" si="112">E80-F80</f>
        <v>0</v>
      </c>
    </row>
    <row r="81" spans="1:8" x14ac:dyDescent="0.2">
      <c r="A81" s="4" t="s">
        <v>10</v>
      </c>
      <c r="B81" s="2"/>
      <c r="C81" s="34">
        <v>0</v>
      </c>
      <c r="D81" s="34">
        <v>0</v>
      </c>
      <c r="E81" s="34">
        <f t="shared" si="111"/>
        <v>0</v>
      </c>
      <c r="F81" s="34">
        <v>0</v>
      </c>
      <c r="G81" s="34">
        <v>0</v>
      </c>
      <c r="H81" s="34">
        <f t="shared" si="112"/>
        <v>0</v>
      </c>
    </row>
    <row r="82" spans="1:8" x14ac:dyDescent="0.2">
      <c r="A82" s="4" t="s">
        <v>11</v>
      </c>
      <c r="B82" s="2"/>
      <c r="C82" s="34">
        <v>0</v>
      </c>
      <c r="D82" s="34">
        <v>0</v>
      </c>
      <c r="E82" s="34">
        <f t="shared" si="111"/>
        <v>0</v>
      </c>
      <c r="F82" s="34">
        <v>0</v>
      </c>
      <c r="G82" s="34">
        <v>0</v>
      </c>
      <c r="H82" s="34">
        <f t="shared" si="112"/>
        <v>0</v>
      </c>
    </row>
    <row r="83" spans="1:8" x14ac:dyDescent="0.2">
      <c r="A83" s="4"/>
      <c r="B83" s="2"/>
      <c r="C83" s="35"/>
      <c r="D83" s="35"/>
      <c r="E83" s="35"/>
      <c r="F83" s="35"/>
      <c r="G83" s="35"/>
      <c r="H83" s="35"/>
    </row>
    <row r="84" spans="1:8" x14ac:dyDescent="0.2">
      <c r="A84" s="26"/>
      <c r="B84" s="47" t="s">
        <v>53</v>
      </c>
      <c r="C84" s="23">
        <f>SUM(C79:C83)</f>
        <v>0</v>
      </c>
      <c r="D84" s="23">
        <f>SUM(D79:D83)</f>
        <v>0</v>
      </c>
      <c r="E84" s="23">
        <f>SUM(E79:E82)</f>
        <v>0</v>
      </c>
      <c r="F84" s="23">
        <f>SUM(F79:F82)</f>
        <v>0</v>
      </c>
      <c r="G84" s="23">
        <f>SUM(G79:G82)</f>
        <v>0</v>
      </c>
      <c r="H84" s="23">
        <f>SUM(H79:H82)</f>
        <v>0</v>
      </c>
    </row>
    <row r="87" spans="1:8" ht="45" customHeight="1" x14ac:dyDescent="0.2">
      <c r="A87" s="57" t="s">
        <v>195</v>
      </c>
      <c r="B87" s="58"/>
      <c r="C87" s="58"/>
      <c r="D87" s="58"/>
      <c r="E87" s="58"/>
      <c r="F87" s="58"/>
      <c r="G87" s="58"/>
      <c r="H87" s="59"/>
    </row>
    <row r="88" spans="1:8" x14ac:dyDescent="0.2">
      <c r="A88" s="62" t="s">
        <v>54</v>
      </c>
      <c r="B88" s="63"/>
      <c r="C88" s="57" t="s">
        <v>60</v>
      </c>
      <c r="D88" s="58"/>
      <c r="E88" s="58"/>
      <c r="F88" s="58"/>
      <c r="G88" s="59"/>
      <c r="H88" s="60" t="s">
        <v>59</v>
      </c>
    </row>
    <row r="89" spans="1:8" ht="22.5" x14ac:dyDescent="0.2">
      <c r="A89" s="64"/>
      <c r="B89" s="65"/>
      <c r="C89" s="9" t="s">
        <v>55</v>
      </c>
      <c r="D89" s="9" t="s">
        <v>125</v>
      </c>
      <c r="E89" s="9" t="s">
        <v>56</v>
      </c>
      <c r="F89" s="9" t="s">
        <v>57</v>
      </c>
      <c r="G89" s="9" t="s">
        <v>58</v>
      </c>
      <c r="H89" s="61"/>
    </row>
    <row r="90" spans="1:8" x14ac:dyDescent="0.2">
      <c r="A90" s="66"/>
      <c r="B90" s="67"/>
      <c r="C90" s="10">
        <v>1</v>
      </c>
      <c r="D90" s="10">
        <v>2</v>
      </c>
      <c r="E90" s="10" t="s">
        <v>126</v>
      </c>
      <c r="F90" s="10">
        <v>4</v>
      </c>
      <c r="G90" s="10">
        <v>5</v>
      </c>
      <c r="H90" s="10" t="s">
        <v>127</v>
      </c>
    </row>
    <row r="91" spans="1:8" x14ac:dyDescent="0.2">
      <c r="A91" s="28"/>
      <c r="B91" s="29"/>
      <c r="C91" s="33"/>
      <c r="D91" s="33"/>
      <c r="E91" s="33"/>
      <c r="F91" s="33"/>
      <c r="G91" s="33"/>
      <c r="H91" s="33"/>
    </row>
    <row r="92" spans="1:8" ht="22.5" x14ac:dyDescent="0.2">
      <c r="A92" s="4"/>
      <c r="B92" s="31" t="s">
        <v>13</v>
      </c>
      <c r="C92" s="34">
        <v>0</v>
      </c>
      <c r="D92" s="34">
        <v>0</v>
      </c>
      <c r="E92" s="34">
        <f>C92+D92</f>
        <v>0</v>
      </c>
      <c r="F92" s="34">
        <v>0</v>
      </c>
      <c r="G92" s="34">
        <v>0</v>
      </c>
      <c r="H92" s="34">
        <f>E92-F92</f>
        <v>0</v>
      </c>
    </row>
    <row r="93" spans="1:8" x14ac:dyDescent="0.2">
      <c r="A93" s="4"/>
      <c r="B93" s="31"/>
      <c r="C93" s="34"/>
      <c r="D93" s="34"/>
      <c r="E93" s="34"/>
      <c r="F93" s="34"/>
      <c r="G93" s="34"/>
      <c r="H93" s="34"/>
    </row>
    <row r="94" spans="1:8" x14ac:dyDescent="0.2">
      <c r="A94" s="4"/>
      <c r="B94" s="31" t="s">
        <v>12</v>
      </c>
      <c r="C94" s="34">
        <v>0</v>
      </c>
      <c r="D94" s="34">
        <v>0</v>
      </c>
      <c r="E94" s="34">
        <f>C94+D94</f>
        <v>0</v>
      </c>
      <c r="F94" s="34">
        <v>0</v>
      </c>
      <c r="G94" s="34">
        <v>0</v>
      </c>
      <c r="H94" s="34">
        <f>E94-F94</f>
        <v>0</v>
      </c>
    </row>
    <row r="95" spans="1:8" x14ac:dyDescent="0.2">
      <c r="A95" s="4"/>
      <c r="B95" s="31"/>
      <c r="C95" s="34"/>
      <c r="D95" s="34"/>
      <c r="E95" s="34"/>
      <c r="F95" s="34"/>
      <c r="G95" s="34"/>
      <c r="H95" s="34"/>
    </row>
    <row r="96" spans="1:8" ht="22.5" x14ac:dyDescent="0.2">
      <c r="A96" s="4"/>
      <c r="B96" s="31" t="s">
        <v>14</v>
      </c>
      <c r="C96" s="34">
        <v>0</v>
      </c>
      <c r="D96" s="34">
        <v>0</v>
      </c>
      <c r="E96" s="34">
        <f>C96+D96</f>
        <v>0</v>
      </c>
      <c r="F96" s="34">
        <v>0</v>
      </c>
      <c r="G96" s="34">
        <v>0</v>
      </c>
      <c r="H96" s="34">
        <f>E96-F96</f>
        <v>0</v>
      </c>
    </row>
    <row r="97" spans="1:8" x14ac:dyDescent="0.2">
      <c r="A97" s="4"/>
      <c r="B97" s="31"/>
      <c r="C97" s="34"/>
      <c r="D97" s="34"/>
      <c r="E97" s="34"/>
      <c r="F97" s="34"/>
      <c r="G97" s="34"/>
      <c r="H97" s="34"/>
    </row>
    <row r="98" spans="1:8" ht="22.5" x14ac:dyDescent="0.2">
      <c r="A98" s="4"/>
      <c r="B98" s="31" t="s">
        <v>26</v>
      </c>
      <c r="C98" s="34">
        <v>0</v>
      </c>
      <c r="D98" s="34">
        <v>0</v>
      </c>
      <c r="E98" s="34">
        <f>C98+D98</f>
        <v>0</v>
      </c>
      <c r="F98" s="34">
        <v>0</v>
      </c>
      <c r="G98" s="34">
        <v>0</v>
      </c>
      <c r="H98" s="34">
        <f>E98-F98</f>
        <v>0</v>
      </c>
    </row>
    <row r="99" spans="1:8" x14ac:dyDescent="0.2">
      <c r="A99" s="4"/>
      <c r="B99" s="31"/>
      <c r="C99" s="34"/>
      <c r="D99" s="34"/>
      <c r="E99" s="34"/>
      <c r="F99" s="34"/>
      <c r="G99" s="34"/>
      <c r="H99" s="34"/>
    </row>
    <row r="100" spans="1:8" ht="22.5" x14ac:dyDescent="0.2">
      <c r="A100" s="4"/>
      <c r="B100" s="31" t="s">
        <v>27</v>
      </c>
      <c r="C100" s="34">
        <v>0</v>
      </c>
      <c r="D100" s="34">
        <v>0</v>
      </c>
      <c r="E100" s="34">
        <f>C100+D100</f>
        <v>0</v>
      </c>
      <c r="F100" s="34">
        <v>0</v>
      </c>
      <c r="G100" s="34">
        <v>0</v>
      </c>
      <c r="H100" s="34">
        <f>E100-F100</f>
        <v>0</v>
      </c>
    </row>
    <row r="101" spans="1:8" x14ac:dyDescent="0.2">
      <c r="A101" s="4"/>
      <c r="B101" s="31"/>
      <c r="C101" s="34"/>
      <c r="D101" s="34"/>
      <c r="E101" s="34"/>
      <c r="F101" s="34"/>
      <c r="G101" s="34"/>
      <c r="H101" s="34"/>
    </row>
    <row r="102" spans="1:8" ht="22.5" x14ac:dyDescent="0.2">
      <c r="A102" s="4"/>
      <c r="B102" s="31" t="s">
        <v>34</v>
      </c>
      <c r="C102" s="34">
        <v>0</v>
      </c>
      <c r="D102" s="34">
        <v>0</v>
      </c>
      <c r="E102" s="34">
        <f>C102+D102</f>
        <v>0</v>
      </c>
      <c r="F102" s="34">
        <v>0</v>
      </c>
      <c r="G102" s="34">
        <v>0</v>
      </c>
      <c r="H102" s="34">
        <f>E102-F102</f>
        <v>0</v>
      </c>
    </row>
    <row r="103" spans="1:8" x14ac:dyDescent="0.2">
      <c r="A103" s="4"/>
      <c r="B103" s="31"/>
      <c r="C103" s="34"/>
      <c r="D103" s="34"/>
      <c r="E103" s="34"/>
      <c r="F103" s="34"/>
      <c r="G103" s="34"/>
      <c r="H103" s="34"/>
    </row>
    <row r="104" spans="1:8" x14ac:dyDescent="0.2">
      <c r="A104" s="4"/>
      <c r="B104" s="31" t="s">
        <v>15</v>
      </c>
      <c r="C104" s="34">
        <v>0</v>
      </c>
      <c r="D104" s="34">
        <v>0</v>
      </c>
      <c r="E104" s="34">
        <f>C104+D104</f>
        <v>0</v>
      </c>
      <c r="F104" s="34">
        <v>0</v>
      </c>
      <c r="G104" s="34">
        <v>0</v>
      </c>
      <c r="H104" s="34">
        <f>E104-F104</f>
        <v>0</v>
      </c>
    </row>
    <row r="105" spans="1:8" x14ac:dyDescent="0.2">
      <c r="A105" s="30"/>
      <c r="B105" s="32"/>
      <c r="C105" s="35"/>
      <c r="D105" s="35"/>
      <c r="E105" s="35"/>
      <c r="F105" s="35"/>
      <c r="G105" s="35"/>
      <c r="H105" s="35"/>
    </row>
    <row r="106" spans="1:8" x14ac:dyDescent="0.2">
      <c r="A106" s="26"/>
      <c r="B106" s="47" t="s">
        <v>53</v>
      </c>
      <c r="C106" s="23">
        <f t="shared" ref="C106:H106" si="113">SUM(C92:C104)</f>
        <v>0</v>
      </c>
      <c r="D106" s="23">
        <f t="shared" si="113"/>
        <v>0</v>
      </c>
      <c r="E106" s="23">
        <f t="shared" si="113"/>
        <v>0</v>
      </c>
      <c r="F106" s="23">
        <f t="shared" si="113"/>
        <v>0</v>
      </c>
      <c r="G106" s="23">
        <f t="shared" si="113"/>
        <v>0</v>
      </c>
      <c r="H106" s="23">
        <f t="shared" si="113"/>
        <v>0</v>
      </c>
    </row>
    <row r="108" spans="1:8" x14ac:dyDescent="0.2">
      <c r="A108" s="55" t="s">
        <v>193</v>
      </c>
    </row>
  </sheetData>
  <sheetProtection formatCells="0" formatColumns="0" formatRows="0" insertRows="0" deleteRows="0" autoFilter="0"/>
  <mergeCells count="12">
    <mergeCell ref="A1:H1"/>
    <mergeCell ref="A3:B5"/>
    <mergeCell ref="A73:H73"/>
    <mergeCell ref="A75:B77"/>
    <mergeCell ref="C3:G3"/>
    <mergeCell ref="H3:H4"/>
    <mergeCell ref="A87:H87"/>
    <mergeCell ref="A88:B90"/>
    <mergeCell ref="C88:G88"/>
    <mergeCell ref="H88:H89"/>
    <mergeCell ref="C75:G75"/>
    <mergeCell ref="H75:H76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7" t="s">
        <v>192</v>
      </c>
      <c r="B1" s="58"/>
      <c r="C1" s="58"/>
      <c r="D1" s="58"/>
      <c r="E1" s="58"/>
      <c r="F1" s="58"/>
      <c r="G1" s="58"/>
      <c r="H1" s="59"/>
    </row>
    <row r="2" spans="1:8" x14ac:dyDescent="0.2">
      <c r="A2" s="62" t="s">
        <v>54</v>
      </c>
      <c r="B2" s="63"/>
      <c r="C2" s="57" t="s">
        <v>60</v>
      </c>
      <c r="D2" s="58"/>
      <c r="E2" s="58"/>
      <c r="F2" s="58"/>
      <c r="G2" s="59"/>
      <c r="H2" s="60" t="s">
        <v>59</v>
      </c>
    </row>
    <row r="3" spans="1:8" ht="24.95" customHeight="1" x14ac:dyDescent="0.2">
      <c r="A3" s="64"/>
      <c r="B3" s="65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1"/>
    </row>
    <row r="4" spans="1:8" x14ac:dyDescent="0.2">
      <c r="A4" s="66"/>
      <c r="B4" s="67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212540733.41000003</v>
      </c>
      <c r="D6" s="15">
        <f t="shared" si="0"/>
        <v>6800938.4999999991</v>
      </c>
      <c r="E6" s="15">
        <f t="shared" si="0"/>
        <v>219341671.91000003</v>
      </c>
      <c r="F6" s="15">
        <f t="shared" si="0"/>
        <v>194252093.72999999</v>
      </c>
      <c r="G6" s="15">
        <f t="shared" si="0"/>
        <v>183620086.81999999</v>
      </c>
      <c r="H6" s="15">
        <f t="shared" si="0"/>
        <v>25089578.180000022</v>
      </c>
    </row>
    <row r="7" spans="1:8" x14ac:dyDescent="0.2">
      <c r="A7" s="38"/>
      <c r="B7" s="42" t="s">
        <v>42</v>
      </c>
      <c r="C7" s="15">
        <v>13187616.74</v>
      </c>
      <c r="D7" s="15">
        <v>220000</v>
      </c>
      <c r="E7" s="15">
        <f>C7+D7</f>
        <v>13407616.74</v>
      </c>
      <c r="F7" s="15">
        <v>12764991.060000001</v>
      </c>
      <c r="G7" s="15">
        <v>12743447.869999999</v>
      </c>
      <c r="H7" s="15">
        <f>E7-F7</f>
        <v>642625.6799999997</v>
      </c>
    </row>
    <row r="8" spans="1:8" x14ac:dyDescent="0.2">
      <c r="A8" s="38"/>
      <c r="B8" s="42" t="s">
        <v>17</v>
      </c>
      <c r="C8" s="15">
        <v>452480.96</v>
      </c>
      <c r="D8" s="15">
        <v>1</v>
      </c>
      <c r="E8" s="15">
        <f t="shared" ref="E8:E14" si="1">C8+D8</f>
        <v>452481.96</v>
      </c>
      <c r="F8" s="15">
        <v>452080.65</v>
      </c>
      <c r="G8" s="15">
        <v>449850.82</v>
      </c>
      <c r="H8" s="15">
        <f t="shared" ref="H8:H14" si="2">E8-F8</f>
        <v>401.30999999999767</v>
      </c>
    </row>
    <row r="9" spans="1:8" x14ac:dyDescent="0.2">
      <c r="A9" s="38"/>
      <c r="B9" s="42" t="s">
        <v>43</v>
      </c>
      <c r="C9" s="15">
        <v>51524763.840000004</v>
      </c>
      <c r="D9" s="15">
        <f>5254217.56-16000</f>
        <v>5238217.5599999996</v>
      </c>
      <c r="E9" s="15">
        <f t="shared" si="1"/>
        <v>56762981.400000006</v>
      </c>
      <c r="F9" s="15">
        <v>44291338.909999996</v>
      </c>
      <c r="G9" s="15">
        <v>42464753.219999999</v>
      </c>
      <c r="H9" s="15">
        <f t="shared" si="2"/>
        <v>12471642.49000001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75316387.230000004</v>
      </c>
      <c r="D11" s="15">
        <v>-10482992.300000001</v>
      </c>
      <c r="E11" s="15">
        <f t="shared" si="1"/>
        <v>64833394.930000007</v>
      </c>
      <c r="F11" s="15">
        <v>55639727.700000003</v>
      </c>
      <c r="G11" s="15">
        <v>52903005.079999998</v>
      </c>
      <c r="H11" s="15">
        <f t="shared" si="2"/>
        <v>9193667.2300000042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54091529.640000001</v>
      </c>
      <c r="D13" s="15">
        <v>10536828.24</v>
      </c>
      <c r="E13" s="15">
        <f t="shared" si="1"/>
        <v>64628357.880000003</v>
      </c>
      <c r="F13" s="15">
        <v>64382469.829999998</v>
      </c>
      <c r="G13" s="15">
        <v>59284765.369999997</v>
      </c>
      <c r="H13" s="15">
        <f t="shared" si="2"/>
        <v>245888.05000000447</v>
      </c>
    </row>
    <row r="14" spans="1:8" x14ac:dyDescent="0.2">
      <c r="A14" s="38"/>
      <c r="B14" s="42" t="s">
        <v>19</v>
      </c>
      <c r="C14" s="15">
        <v>17967955</v>
      </c>
      <c r="D14" s="15">
        <v>1288884</v>
      </c>
      <c r="E14" s="15">
        <f t="shared" si="1"/>
        <v>19256839</v>
      </c>
      <c r="F14" s="15">
        <v>16721485.58</v>
      </c>
      <c r="G14" s="15">
        <v>15774264.460000001</v>
      </c>
      <c r="H14" s="15">
        <f t="shared" si="2"/>
        <v>2535353.42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196531184.47999999</v>
      </c>
      <c r="D16" s="15">
        <f t="shared" si="3"/>
        <v>82499090.640000001</v>
      </c>
      <c r="E16" s="15">
        <f t="shared" si="3"/>
        <v>279030275.12</v>
      </c>
      <c r="F16" s="15">
        <f t="shared" si="3"/>
        <v>175575470.51999995</v>
      </c>
      <c r="G16" s="15">
        <f t="shared" si="3"/>
        <v>166232289.72</v>
      </c>
      <c r="H16" s="15">
        <f t="shared" si="3"/>
        <v>103454804.59999998</v>
      </c>
    </row>
    <row r="17" spans="1:8" x14ac:dyDescent="0.2">
      <c r="A17" s="38"/>
      <c r="B17" s="42" t="s">
        <v>45</v>
      </c>
      <c r="C17" s="15">
        <v>10980300</v>
      </c>
      <c r="D17" s="15">
        <v>6600542.6100000003</v>
      </c>
      <c r="E17" s="15">
        <f>C17+D17</f>
        <v>17580842.609999999</v>
      </c>
      <c r="F17" s="15">
        <v>12730725.48</v>
      </c>
      <c r="G17" s="15">
        <v>12599279.77</v>
      </c>
      <c r="H17" s="15">
        <f t="shared" ref="H17:H23" si="4">E17-F17</f>
        <v>4850117.129999999</v>
      </c>
    </row>
    <row r="18" spans="1:8" x14ac:dyDescent="0.2">
      <c r="A18" s="38"/>
      <c r="B18" s="42" t="s">
        <v>28</v>
      </c>
      <c r="C18" s="15">
        <v>163454900.63999999</v>
      </c>
      <c r="D18" s="15">
        <v>64070789.439999998</v>
      </c>
      <c r="E18" s="15">
        <f t="shared" ref="E18:E23" si="5">C18+D18</f>
        <v>227525690.07999998</v>
      </c>
      <c r="F18" s="15">
        <v>135029541.5</v>
      </c>
      <c r="G18" s="15">
        <v>126155921.64</v>
      </c>
      <c r="H18" s="15">
        <f t="shared" si="4"/>
        <v>92496148.579999983</v>
      </c>
    </row>
    <row r="19" spans="1:8" x14ac:dyDescent="0.2">
      <c r="A19" s="38"/>
      <c r="B19" s="42" t="s">
        <v>21</v>
      </c>
      <c r="C19" s="15">
        <v>502823.44</v>
      </c>
      <c r="D19" s="15">
        <v>18320</v>
      </c>
      <c r="E19" s="15">
        <f t="shared" si="5"/>
        <v>521143.44</v>
      </c>
      <c r="F19" s="15">
        <v>476519.64</v>
      </c>
      <c r="G19" s="15">
        <v>476519.64</v>
      </c>
      <c r="H19" s="15">
        <f t="shared" si="4"/>
        <v>44623.799999999988</v>
      </c>
    </row>
    <row r="20" spans="1:8" x14ac:dyDescent="0.2">
      <c r="A20" s="38"/>
      <c r="B20" s="42" t="s">
        <v>46</v>
      </c>
      <c r="C20" s="15">
        <v>10517745</v>
      </c>
      <c r="D20" s="15">
        <v>3532883.13</v>
      </c>
      <c r="E20" s="15">
        <f t="shared" si="5"/>
        <v>14050628.129999999</v>
      </c>
      <c r="F20" s="15">
        <v>12005932.880000001</v>
      </c>
      <c r="G20" s="15">
        <v>11983989.460000001</v>
      </c>
      <c r="H20" s="15">
        <f t="shared" si="4"/>
        <v>2044695.2499999981</v>
      </c>
    </row>
    <row r="21" spans="1:8" x14ac:dyDescent="0.2">
      <c r="A21" s="38"/>
      <c r="B21" s="42" t="s">
        <v>47</v>
      </c>
      <c r="C21" s="15">
        <v>3991016.04</v>
      </c>
      <c r="D21" s="15">
        <v>7788186.9500000002</v>
      </c>
      <c r="E21" s="15">
        <f t="shared" si="5"/>
        <v>11779202.99</v>
      </c>
      <c r="F21" s="15">
        <v>8170991.25</v>
      </c>
      <c r="G21" s="15">
        <v>8170132.25</v>
      </c>
      <c r="H21" s="15">
        <f t="shared" si="4"/>
        <v>3608211.74</v>
      </c>
    </row>
    <row r="22" spans="1:8" x14ac:dyDescent="0.2">
      <c r="A22" s="38"/>
      <c r="B22" s="42" t="s">
        <v>48</v>
      </c>
      <c r="C22" s="15">
        <v>7084399.3600000003</v>
      </c>
      <c r="D22" s="15">
        <v>289348.51</v>
      </c>
      <c r="E22" s="15">
        <f t="shared" si="5"/>
        <v>7373747.8700000001</v>
      </c>
      <c r="F22" s="15">
        <v>6962794.8899999997</v>
      </c>
      <c r="G22" s="15">
        <v>6647482.0800000001</v>
      </c>
      <c r="H22" s="15">
        <f t="shared" si="4"/>
        <v>410952.98000000045</v>
      </c>
    </row>
    <row r="23" spans="1:8" x14ac:dyDescent="0.2">
      <c r="A23" s="38"/>
      <c r="B23" s="42" t="s">
        <v>4</v>
      </c>
      <c r="C23" s="15">
        <v>0</v>
      </c>
      <c r="D23" s="15">
        <v>199020</v>
      </c>
      <c r="E23" s="15">
        <f t="shared" si="5"/>
        <v>199020</v>
      </c>
      <c r="F23" s="15">
        <v>198964.88</v>
      </c>
      <c r="G23" s="15">
        <v>198964.88</v>
      </c>
      <c r="H23" s="15">
        <f t="shared" si="4"/>
        <v>55.119999999995343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6294430.8799999999</v>
      </c>
      <c r="D25" s="15">
        <f t="shared" si="6"/>
        <v>10030544.119999999</v>
      </c>
      <c r="E25" s="15">
        <f t="shared" si="6"/>
        <v>16324974.999999998</v>
      </c>
      <c r="F25" s="15">
        <f t="shared" si="6"/>
        <v>12042671.940000001</v>
      </c>
      <c r="G25" s="15">
        <f t="shared" si="6"/>
        <v>10902182.43</v>
      </c>
      <c r="H25" s="15">
        <f t="shared" si="6"/>
        <v>4282303.0599999987</v>
      </c>
    </row>
    <row r="26" spans="1:8" x14ac:dyDescent="0.2">
      <c r="A26" s="38"/>
      <c r="B26" s="42" t="s">
        <v>29</v>
      </c>
      <c r="C26" s="15">
        <v>5099319.96</v>
      </c>
      <c r="D26" s="15">
        <v>57500</v>
      </c>
      <c r="E26" s="15">
        <f>C26+D26</f>
        <v>5156819.96</v>
      </c>
      <c r="F26" s="15">
        <v>4564471.32</v>
      </c>
      <c r="G26" s="15">
        <v>4544071.8099999996</v>
      </c>
      <c r="H26" s="15">
        <f t="shared" ref="H26:H34" si="7">E26-F26</f>
        <v>592348.63999999966</v>
      </c>
    </row>
    <row r="27" spans="1:8" x14ac:dyDescent="0.2">
      <c r="A27" s="38"/>
      <c r="B27" s="42" t="s">
        <v>24</v>
      </c>
      <c r="C27" s="15">
        <v>0</v>
      </c>
      <c r="D27" s="15">
        <v>9612598.1199999992</v>
      </c>
      <c r="E27" s="15">
        <f t="shared" ref="E27:E34" si="8">C27+D27</f>
        <v>9612598.1199999992</v>
      </c>
      <c r="F27" s="15">
        <v>5970244.9100000001</v>
      </c>
      <c r="G27" s="15">
        <v>4920154.91</v>
      </c>
      <c r="H27" s="15">
        <f t="shared" si="7"/>
        <v>3642353.209999999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1195110.92</v>
      </c>
      <c r="D32" s="15">
        <v>360446</v>
      </c>
      <c r="E32" s="15">
        <f t="shared" si="8"/>
        <v>1555556.92</v>
      </c>
      <c r="F32" s="15">
        <v>1507955.71</v>
      </c>
      <c r="G32" s="15">
        <v>1437955.71</v>
      </c>
      <c r="H32" s="15">
        <f t="shared" si="7"/>
        <v>47601.209999999963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3107142.84</v>
      </c>
      <c r="D36" s="15">
        <f t="shared" si="9"/>
        <v>-165803.94</v>
      </c>
      <c r="E36" s="15">
        <f t="shared" si="9"/>
        <v>2941338.9</v>
      </c>
      <c r="F36" s="15">
        <f t="shared" si="9"/>
        <v>2941338.9</v>
      </c>
      <c r="G36" s="15">
        <f t="shared" si="9"/>
        <v>2941338.9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3107142.84</v>
      </c>
      <c r="D37" s="15">
        <v>-165803.94</v>
      </c>
      <c r="E37" s="15">
        <f>C37+D37</f>
        <v>2941338.9</v>
      </c>
      <c r="F37" s="15">
        <v>2941338.9</v>
      </c>
      <c r="G37" s="15">
        <v>2941338.9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418473491.61000001</v>
      </c>
      <c r="D42" s="23">
        <f t="shared" si="12"/>
        <v>99164769.319999993</v>
      </c>
      <c r="E42" s="23">
        <f t="shared" si="12"/>
        <v>517638260.93000001</v>
      </c>
      <c r="F42" s="23">
        <f t="shared" si="12"/>
        <v>384811575.08999991</v>
      </c>
      <c r="G42" s="23">
        <f t="shared" si="12"/>
        <v>363695897.87</v>
      </c>
      <c r="H42" s="23">
        <f t="shared" si="12"/>
        <v>132826685.84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56" t="s">
        <v>193</v>
      </c>
      <c r="B44" s="37"/>
      <c r="C44" s="37"/>
      <c r="D44" s="37"/>
      <c r="E44" s="52"/>
      <c r="F44" s="37"/>
      <c r="G44" s="37"/>
      <c r="H44" s="37"/>
    </row>
    <row r="45" spans="1:8" x14ac:dyDescent="0.2">
      <c r="A45" s="37"/>
      <c r="B45" s="37"/>
      <c r="C45" s="37"/>
      <c r="D45" s="37"/>
      <c r="E45" s="52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lastPrinted>2018-03-08T21:21:25Z</cp:lastPrinted>
  <dcterms:created xsi:type="dcterms:W3CDTF">2014-02-10T03:37:14Z</dcterms:created>
  <dcterms:modified xsi:type="dcterms:W3CDTF">2020-01-29T16:50:30Z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