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2" l="1"/>
  <c r="B56" i="2"/>
  <c r="B48" i="2" l="1"/>
  <c r="C55" i="2"/>
  <c r="C54" i="2" s="1"/>
  <c r="B55" i="2"/>
  <c r="B54" i="2" s="1"/>
  <c r="B59" i="2" l="1"/>
  <c r="C48" i="2"/>
  <c r="C59" i="2" s="1"/>
  <c r="B41" i="2"/>
  <c r="B36" i="2"/>
  <c r="C36" i="2"/>
  <c r="C43" i="2"/>
  <c r="C41" i="2" s="1"/>
  <c r="C4" i="2"/>
  <c r="B4" i="2"/>
  <c r="B16" i="2"/>
  <c r="C16" i="2"/>
  <c r="B33" i="2" l="1"/>
  <c r="B45" i="2"/>
  <c r="C45" i="2"/>
  <c r="C33" i="2"/>
  <c r="B61" i="2" l="1"/>
  <c r="C61" i="2"/>
  <c r="C65" i="2" s="1"/>
  <c r="B63" i="2" s="1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<sst xmlns="http://schemas.openxmlformats.org/spreadsheetml/2006/main" count="58" uniqueCount="50">
  <si>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</si>
  <si>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</si>
  <si>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</si>
  <si>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</si>
  <si>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</si>
  <si>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</si>
  <si>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</si>
  <si>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</si>
  <si>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</si>
  <si>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</si>
  <si>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</si>
  <si>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</si>
  <si>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</si>
  <si>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</si>
  <si>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</si>
  <si>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</si>
  <si>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</si>
  <si>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</si>
  <si>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</si>
  <si>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</si>
  <si>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</si>
  <si>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</si>
  <si>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</si>
  <si>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</si>
  <si>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</si>
  <si>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</si>
  <si>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</si>
  <si>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</si>
  <si>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</si>
  <si>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</si>
  <si>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</si>
  <si>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</si>
  <si>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</si>
  <si>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</si>
  <si>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</si>
  <si>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</si>
  <si>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</si>
  <si>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</si>
  <si>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</si>
  <si>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</si>
  <si>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</si>
  <si>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</si>
  <si>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</si>
  <si>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</si>
  <si>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</si>
  <si>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</si>
  <si>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</si>
  <si>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</si>
  <si>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</si>
  <si>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Valle de Santiago, Gto.
Estado de Flujos de Efectivo.
Del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</si>
</sst>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9">
    <xf numFmtId="0" fontId="0" fillId="0" borderId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9" fillId="0" borderId="0" xfId="8" applyFont="1" applyFill="1" applyBorder="1" applyProtection="1"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left" vertical="top" wrapText="1" indent="1"/>
    </xf>
    <xf numFmtId="0" fontId="9" fillId="0" borderId="4" xfId="8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>
      <alignment horizontal="left" vertical="top" wrapText="1" indent="2"/>
    </xf>
    <xf numFmtId="4" fontId="8" fillId="0" borderId="4" xfId="8" applyNumberFormat="1" applyFont="1" applyFill="1" applyBorder="1" applyAlignment="1" applyProtection="1">
      <alignment vertical="top" wrapText="1"/>
      <protection locked="0"/>
    </xf>
    <xf numFmtId="0" fontId="9" fillId="0" borderId="4" xfId="8" applyFont="1" applyFill="1" applyBorder="1" applyAlignment="1">
      <alignment horizontal="left" vertical="top" wrapText="1" indent="3"/>
    </xf>
    <xf numFmtId="4" fontId="9" fillId="0" borderId="4" xfId="8" applyNumberFormat="1" applyFont="1" applyFill="1" applyBorder="1" applyAlignment="1" applyProtection="1">
      <alignment vertical="top" wrapText="1"/>
      <protection locked="0"/>
    </xf>
    <xf numFmtId="0" fontId="9" fillId="0" borderId="4" xfId="8" applyFont="1" applyFill="1" applyBorder="1" applyAlignment="1">
      <alignment horizontal="left" vertical="top" wrapText="1"/>
    </xf>
    <xf numFmtId="0" fontId="8" fillId="0" borderId="4" xfId="8" applyFont="1" applyFill="1" applyBorder="1" applyAlignment="1">
      <alignment vertical="top" wrapText="1"/>
    </xf>
    <xf numFmtId="0" fontId="9" fillId="0" borderId="4" xfId="8" applyFont="1" applyFill="1" applyBorder="1" applyAlignment="1">
      <alignment vertical="top" wrapText="1"/>
    </xf>
    <xf numFmtId="4" fontId="9" fillId="0" borderId="4" xfId="8" applyNumberFormat="1" applyFont="1" applyFill="1" applyBorder="1" applyAlignment="1">
      <alignment vertical="top"/>
    </xf>
    <xf numFmtId="0" fontId="12" fillId="0" borderId="4" xfId="0" applyFont="1" applyBorder="1"/>
    <xf numFmtId="39" fontId="0" fillId="0" borderId="5" xfId="0" applyNumberFormat="1" applyFill="1" applyBorder="1"/>
    <xf numFmtId="4" fontId="9" fillId="0" borderId="4" xfId="8" applyNumberFormat="1" applyFont="1" applyFill="1" applyBorder="1" applyAlignment="1" applyProtection="1">
      <alignment vertical="top"/>
      <protection locked="0"/>
    </xf>
    <xf numFmtId="0" fontId="12" fillId="0" borderId="4" xfId="0" applyFont="1" applyFill="1" applyBorder="1"/>
    <xf numFmtId="39" fontId="0" fillId="0" borderId="4" xfId="0" applyNumberFormat="1" applyFill="1" applyBorder="1"/>
    <xf numFmtId="4" fontId="9" fillId="0" borderId="0" xfId="8" applyNumberFormat="1" applyFont="1" applyFill="1" applyBorder="1" applyAlignment="1" applyProtection="1">
      <alignment vertical="top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12" fillId="0" borderId="0" xfId="0" applyFont="1"/>
    <xf numFmtId="4" fontId="9" fillId="0" borderId="0" xfId="8" applyNumberFormat="1" applyFont="1" applyAlignment="1" applyProtection="1">
      <alignment vertical="top"/>
      <protection locked="0"/>
    </xf>
  </cellXfs>
  <cellStyles count="79">
    <cellStyle name="Euro" xfId="1"/>
    <cellStyle name="Millares 2" xfId="2"/>
    <cellStyle name="Millares 2 10" xfId="70"/>
    <cellStyle name="Millares 2 2" xfId="3"/>
    <cellStyle name="Millares 2 2 2" xfId="26"/>
    <cellStyle name="Millares 2 2 3" xfId="17"/>
    <cellStyle name="Millares 2 2 4" xfId="35"/>
    <cellStyle name="Millares 2 2 5" xfId="44"/>
    <cellStyle name="Millares 2 2 6" xfId="53"/>
    <cellStyle name="Millares 2 2 7" xfId="62"/>
    <cellStyle name="Millares 2 2 8" xfId="71"/>
    <cellStyle name="Millares 2 3" xfId="4"/>
    <cellStyle name="Millares 2 3 2" xfId="27"/>
    <cellStyle name="Millares 2 3 3" xfId="18"/>
    <cellStyle name="Millares 2 3 4" xfId="36"/>
    <cellStyle name="Millares 2 3 5" xfId="45"/>
    <cellStyle name="Millares 2 3 6" xfId="54"/>
    <cellStyle name="Millares 2 3 7" xfId="63"/>
    <cellStyle name="Millares 2 3 8" xfId="72"/>
    <cellStyle name="Millares 2 4" xfId="25"/>
    <cellStyle name="Millares 2 5" xfId="16"/>
    <cellStyle name="Millares 2 6" xfId="34"/>
    <cellStyle name="Millares 2 7" xfId="43"/>
    <cellStyle name="Millares 2 8" xfId="52"/>
    <cellStyle name="Millares 2 9" xfId="61"/>
    <cellStyle name="Millares 3" xfId="5"/>
    <cellStyle name="Millares 3 2" xfId="28"/>
    <cellStyle name="Millares 3 3" xfId="19"/>
    <cellStyle name="Millares 3 4" xfId="37"/>
    <cellStyle name="Millares 3 5" xfId="46"/>
    <cellStyle name="Millares 3 6" xfId="55"/>
    <cellStyle name="Millares 3 7" xfId="64"/>
    <cellStyle name="Millares 3 8" xfId="73"/>
    <cellStyle name="Moneda 2" xfId="6"/>
    <cellStyle name="Moneda 2 2" xfId="29"/>
    <cellStyle name="Moneda 2 3" xfId="20"/>
    <cellStyle name="Moneda 2 4" xfId="38"/>
    <cellStyle name="Moneda 2 5" xfId="47"/>
    <cellStyle name="Moneda 2 6" xfId="56"/>
    <cellStyle name="Moneda 2 7" xfId="65"/>
    <cellStyle name="Moneda 2 8" xfId="74"/>
    <cellStyle name="Normal" xfId="0" builtinId="0"/>
    <cellStyle name="Normal 2" xfId="7"/>
    <cellStyle name="Normal 2 2" xfId="8"/>
    <cellStyle name="Normal 2 3" xfId="30"/>
    <cellStyle name="Normal 2 4" xfId="21"/>
    <cellStyle name="Normal 2 5" xfId="39"/>
    <cellStyle name="Normal 2 6" xfId="48"/>
    <cellStyle name="Normal 2 7" xfId="57"/>
    <cellStyle name="Normal 2 8" xfId="66"/>
    <cellStyle name="Normal 2 9" xfId="75"/>
    <cellStyle name="Normal 3" xfId="9"/>
    <cellStyle name="Normal 3 2" xfId="31"/>
    <cellStyle name="Normal 3 3" xfId="22"/>
    <cellStyle name="Normal 3 4" xfId="40"/>
    <cellStyle name="Normal 3 5" xfId="49"/>
    <cellStyle name="Normal 3 6" xfId="58"/>
    <cellStyle name="Normal 3 7" xfId="67"/>
    <cellStyle name="Normal 3 8" xfId="76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2 4" xfId="42"/>
    <cellStyle name="Normal 6 2 5" xfId="51"/>
    <cellStyle name="Normal 6 2 6" xfId="60"/>
    <cellStyle name="Normal 6 2 7" xfId="69"/>
    <cellStyle name="Normal 6 2 8" xfId="78"/>
    <cellStyle name="Normal 6 3" xfId="32"/>
    <cellStyle name="Normal 6 4" xfId="23"/>
    <cellStyle name="Normal 6 5" xfId="41"/>
    <cellStyle name="Normal 6 6" xfId="50"/>
    <cellStyle name="Normal 6 7" xfId="59"/>
    <cellStyle name="Normal 6 8" xfId="68"/>
    <cellStyle name="Normal 6 9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2705100</xdr:colOff>
      <xdr:row>75</xdr:row>
      <xdr:rowOff>123825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23F17A45-BF02-4ECE-AC1B-7A14F29F98D5}"/>
            </a:ext>
          </a:extLst>
        </xdr:cNvPr>
        <xdr:cNvCxnSpPr/>
      </xdr:nvCxnSpPr>
      <xdr:spPr>
        <a:xfrm>
          <a:off x="2705100" y="11458575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390525</xdr:colOff>
      <xdr:row>70</xdr:row>
      <xdr:rowOff>125747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xmlns="" id="{C47C4A84-8FE6-4173-878B-CA40D776DC57}"/>
            </a:ext>
          </a:extLst>
        </xdr:cNvPr>
        <xdr:cNvSpPr txBox="1"/>
      </xdr:nvSpPr>
      <xdr:spPr>
        <a:xfrm>
          <a:off x="5581650" y="107461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333375</xdr:colOff>
      <xdr:row>70</xdr:row>
      <xdr:rowOff>135272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xmlns="" id="{D85E696F-75E1-4214-81E5-EDB04102725F}"/>
            </a:ext>
          </a:extLst>
        </xdr:cNvPr>
        <xdr:cNvSpPr txBox="1"/>
      </xdr:nvSpPr>
      <xdr:spPr>
        <a:xfrm>
          <a:off x="333375" y="1075564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228600</xdr:colOff>
      <xdr:row>71</xdr:row>
      <xdr:rowOff>0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571B8281-19A9-4E96-9212-5D58D3F56D8B}"/>
            </a:ext>
          </a:extLst>
        </xdr:cNvPr>
        <xdr:cNvCxnSpPr/>
      </xdr:nvCxnSpPr>
      <xdr:spPr>
        <a:xfrm>
          <a:off x="228600" y="1076325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57150</xdr:colOff>
      <xdr:row>70</xdr:row>
      <xdr:rowOff>133350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E687597F-E187-41D1-8F7E-B8696B134AFB}"/>
            </a:ext>
          </a:extLst>
        </xdr:cNvPr>
        <xdr:cNvCxnSpPr/>
      </xdr:nvCxnSpPr>
      <xdr:spPr>
        <a:xfrm>
          <a:off x="5248275" y="1075372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0</xdr:col>
      <xdr:colOff>3209925</xdr:colOff>
      <xdr:row>76</xdr:row>
      <xdr:rowOff>47625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B67E1D6C-AD6F-4756-928A-2DC9F0633180}"/>
            </a:ext>
          </a:extLst>
        </xdr:cNvPr>
        <xdr:cNvSpPr txBox="1"/>
      </xdr:nvSpPr>
      <xdr:spPr>
        <a:xfrm>
          <a:off x="3209925" y="1152525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tabSelected="1" topLeftCell="A37" zoomScaleNormal="100" workbookViewId="0">
      <selection activeCell="K61" sqref="K61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7">
        <f>SUBTOTAL(9,B5:B14)</f>
        <v>481877455.20999998</v>
      </c>
      <c r="C4" s="7">
        <f>SUBTOTAL(9,C5:C14)</f>
        <v>478231938.44999999</v>
      </c>
    </row>
    <row r="5" spans="1:3" ht="11.25" customHeight="1" x14ac:dyDescent="0.2">
      <c r="A5" s="8" t="s">
        <v>2</v>
      </c>
      <c r="B5" s="9">
        <v>22244998.789999999</v>
      </c>
      <c r="C5" s="9">
        <v>21373691.57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8235675.3600000003</v>
      </c>
      <c r="C7" s="9">
        <v>7014161.5099999998</v>
      </c>
    </row>
    <row r="8" spans="1:3" ht="11.25" customHeight="1" x14ac:dyDescent="0.2">
      <c r="A8" s="8" t="s">
        <v>4</v>
      </c>
      <c r="B8" s="9">
        <v>27878344.449999999</v>
      </c>
      <c r="C8" s="9">
        <v>25379899.210000001</v>
      </c>
    </row>
    <row r="9" spans="1:3" ht="11.25" customHeight="1" x14ac:dyDescent="0.2">
      <c r="A9" s="8" t="s">
        <v>35</v>
      </c>
      <c r="B9" s="9">
        <v>2648102.42</v>
      </c>
      <c r="C9" s="9">
        <v>3597372</v>
      </c>
    </row>
    <row r="10" spans="1:3" ht="11.25" customHeight="1" x14ac:dyDescent="0.2">
      <c r="A10" s="8" t="s">
        <v>36</v>
      </c>
      <c r="B10" s="9">
        <v>2064982.01</v>
      </c>
      <c r="C10" s="9">
        <v>2073205.72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40</v>
      </c>
      <c r="B12" s="9">
        <v>418805352.18000001</v>
      </c>
      <c r="C12" s="9">
        <v>418793608.44</v>
      </c>
    </row>
    <row r="13" spans="1:3" ht="11.25" customHeight="1" x14ac:dyDescent="0.2">
      <c r="A13" s="8" t="s">
        <v>41</v>
      </c>
      <c r="B13" s="9">
        <v>0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4"/>
      <c r="C15" s="14"/>
    </row>
    <row r="16" spans="1:3" ht="11.25" customHeight="1" x14ac:dyDescent="0.2">
      <c r="A16" s="6" t="s">
        <v>6</v>
      </c>
      <c r="B16" s="7">
        <f>SUBTOTAL(9,B17:B32)</f>
        <v>322088031.70999998</v>
      </c>
      <c r="C16" s="7">
        <f>SUBTOTAL(9,C17:C32)</f>
        <v>333105862.5</v>
      </c>
    </row>
    <row r="17" spans="1:3" ht="11.25" customHeight="1" x14ac:dyDescent="0.2">
      <c r="A17" s="8" t="s">
        <v>7</v>
      </c>
      <c r="B17" s="9">
        <v>158225656.30000001</v>
      </c>
      <c r="C17" s="9">
        <v>154937461.56</v>
      </c>
    </row>
    <row r="18" spans="1:3" ht="11.25" customHeight="1" x14ac:dyDescent="0.2">
      <c r="A18" s="8" t="s">
        <v>8</v>
      </c>
      <c r="B18" s="9">
        <v>34874326.560000002</v>
      </c>
      <c r="C18" s="9">
        <v>34924033.609999999</v>
      </c>
    </row>
    <row r="19" spans="1:3" ht="11.25" customHeight="1" x14ac:dyDescent="0.2">
      <c r="A19" s="8" t="s">
        <v>9</v>
      </c>
      <c r="B19" s="9">
        <v>55172526.560000002</v>
      </c>
      <c r="C19" s="9">
        <v>65614770.75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15688893.960000001</v>
      </c>
      <c r="C21" s="9">
        <v>15417803.029999999</v>
      </c>
    </row>
    <row r="22" spans="1:3" ht="11.25" customHeight="1" x14ac:dyDescent="0.2">
      <c r="A22" s="8" t="s">
        <v>42</v>
      </c>
      <c r="B22" s="9">
        <v>7855100.79</v>
      </c>
      <c r="C22" s="9">
        <v>8956836.7100000009</v>
      </c>
    </row>
    <row r="23" spans="1:3" ht="11.25" customHeight="1" x14ac:dyDescent="0.2">
      <c r="A23" s="8" t="s">
        <v>12</v>
      </c>
      <c r="B23" s="9">
        <v>42491979.189999998</v>
      </c>
      <c r="C23" s="9">
        <v>39175580.600000001</v>
      </c>
    </row>
    <row r="24" spans="1:3" ht="11.25" customHeight="1" x14ac:dyDescent="0.2">
      <c r="A24" s="8" t="s">
        <v>13</v>
      </c>
      <c r="B24" s="9">
        <v>7336483.2699999996</v>
      </c>
      <c r="C24" s="9">
        <v>7330565.5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20000</v>
      </c>
      <c r="C28" s="9">
        <v>182200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423065.08</v>
      </c>
      <c r="C31" s="9">
        <v>6566610.7400000002</v>
      </c>
    </row>
    <row r="32" spans="1:3" ht="11.25" customHeight="1" x14ac:dyDescent="0.2">
      <c r="A32" s="8" t="s">
        <v>20</v>
      </c>
      <c r="B32" s="9"/>
      <c r="C32" s="9">
        <v>0</v>
      </c>
    </row>
    <row r="33" spans="1:3" ht="11.25" customHeight="1" x14ac:dyDescent="0.2">
      <c r="A33" s="4" t="s">
        <v>44</v>
      </c>
      <c r="B33" s="7">
        <f>B4-B16</f>
        <v>159789423.5</v>
      </c>
      <c r="C33" s="7">
        <f>C4-C16</f>
        <v>145126075.94999999</v>
      </c>
    </row>
    <row r="34" spans="1:3" ht="11.25" customHeight="1" x14ac:dyDescent="0.2">
      <c r="A34" s="11"/>
      <c r="B34" s="7"/>
      <c r="C34" s="7"/>
    </row>
    <row r="35" spans="1:3" ht="11.25" customHeight="1" x14ac:dyDescent="0.2">
      <c r="A35" s="4" t="s">
        <v>47</v>
      </c>
      <c r="B35" s="9"/>
      <c r="C35" s="9"/>
    </row>
    <row r="36" spans="1:3" ht="11.25" customHeight="1" x14ac:dyDescent="0.2">
      <c r="A36" s="6" t="s">
        <v>1</v>
      </c>
      <c r="B36" s="7">
        <f>SUBTOTAL(9,B37:B39)</f>
        <v>53982672.490000002</v>
      </c>
      <c r="C36" s="7">
        <f>SUBTOTAL(9,C37:C39)</f>
        <v>10903748.9</v>
      </c>
    </row>
    <row r="37" spans="1:3" ht="11.25" customHeight="1" x14ac:dyDescent="0.2">
      <c r="A37" s="8" t="s">
        <v>21</v>
      </c>
      <c r="B37" s="19">
        <v>53982672.490000002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10735946.9</v>
      </c>
    </row>
    <row r="39" spans="1:3" ht="11.25" customHeight="1" x14ac:dyDescent="0.2">
      <c r="A39" s="8" t="s">
        <v>23</v>
      </c>
      <c r="B39" s="9">
        <v>0</v>
      </c>
      <c r="C39" s="9">
        <v>167802</v>
      </c>
    </row>
    <row r="40" spans="1:3" ht="11.25" customHeight="1" x14ac:dyDescent="0.2">
      <c r="A40" s="10"/>
      <c r="B40" s="14"/>
      <c r="C40" s="14"/>
    </row>
    <row r="41" spans="1:3" ht="11.25" customHeight="1" x14ac:dyDescent="0.2">
      <c r="A41" s="6" t="s">
        <v>6</v>
      </c>
      <c r="B41" s="7">
        <f>SUBTOTAL(9,B42:B44)</f>
        <v>166890336.13</v>
      </c>
      <c r="C41" s="7">
        <f>SUBTOTAL(9,C42:C44)</f>
        <v>204815489.69</v>
      </c>
    </row>
    <row r="42" spans="1:3" ht="11.25" customHeight="1" x14ac:dyDescent="0.2">
      <c r="A42" s="8" t="s">
        <v>21</v>
      </c>
      <c r="B42" s="18">
        <v>161106302.31</v>
      </c>
      <c r="C42" s="16">
        <v>198752833.49000001</v>
      </c>
    </row>
    <row r="43" spans="1:3" ht="11.25" customHeight="1" x14ac:dyDescent="0.2">
      <c r="A43" s="8" t="s">
        <v>22</v>
      </c>
      <c r="B43" s="18">
        <v>5784033.8200000003</v>
      </c>
      <c r="C43" s="16">
        <f>6058419.6-1749</f>
        <v>6056670.5999999996</v>
      </c>
    </row>
    <row r="44" spans="1:3" ht="11.25" customHeight="1" x14ac:dyDescent="0.2">
      <c r="A44" s="8" t="s">
        <v>24</v>
      </c>
      <c r="B44" s="9">
        <v>0</v>
      </c>
      <c r="C44" s="16">
        <v>5985.6</v>
      </c>
    </row>
    <row r="45" spans="1:3" ht="11.25" customHeight="1" x14ac:dyDescent="0.2">
      <c r="A45" s="4" t="s">
        <v>45</v>
      </c>
      <c r="B45" s="7">
        <f>B36-B41</f>
        <v>-112907663.63999999</v>
      </c>
      <c r="C45" s="7">
        <f>C36-C41</f>
        <v>-193911740.78999999</v>
      </c>
    </row>
    <row r="46" spans="1:3" ht="11.25" customHeight="1" x14ac:dyDescent="0.2">
      <c r="A46" s="11"/>
      <c r="B46" s="7"/>
      <c r="C46" s="7"/>
    </row>
    <row r="47" spans="1:3" ht="11.25" customHeight="1" x14ac:dyDescent="0.2">
      <c r="A47" s="4" t="s">
        <v>48</v>
      </c>
      <c r="B47" s="9"/>
      <c r="C47" s="9"/>
    </row>
    <row r="48" spans="1:3" ht="11.25" customHeight="1" x14ac:dyDescent="0.2">
      <c r="A48" s="6" t="s">
        <v>1</v>
      </c>
      <c r="B48" s="7">
        <f>SUBTOTAL(9,B49:B52)</f>
        <v>57242025.829999998</v>
      </c>
      <c r="C48" s="7">
        <f>SUBTOTAL(9,C49:C52)</f>
        <v>23266759.210000001</v>
      </c>
    </row>
    <row r="49" spans="1:3" ht="11.25" customHeight="1" x14ac:dyDescent="0.2">
      <c r="A49" s="8" t="s">
        <v>25</v>
      </c>
      <c r="B49" s="9">
        <v>0</v>
      </c>
      <c r="C49" s="9"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57242025.829999998</v>
      </c>
      <c r="C52" s="9">
        <v>23266759.210000001</v>
      </c>
    </row>
    <row r="53" spans="1:3" ht="11.25" customHeight="1" x14ac:dyDescent="0.2">
      <c r="A53" s="10"/>
      <c r="B53" s="17"/>
      <c r="C53" s="17"/>
    </row>
    <row r="54" spans="1:3" ht="11.25" customHeight="1" x14ac:dyDescent="0.2">
      <c r="A54" s="6" t="s">
        <v>6</v>
      </c>
      <c r="B54" s="7">
        <f>SUBTOTAL(9,B55:B58)</f>
        <v>133030252.32000001</v>
      </c>
      <c r="C54" s="7">
        <f>SUBTOTAL(9,C55:C58)</f>
        <v>2484962.2599999998</v>
      </c>
    </row>
    <row r="55" spans="1:3" ht="11.25" customHeight="1" x14ac:dyDescent="0.2">
      <c r="A55" s="8" t="s">
        <v>29</v>
      </c>
      <c r="B55" s="9">
        <f>SUBTOTAL(9,B56)</f>
        <v>619236.56000000006</v>
      </c>
      <c r="C55" s="9">
        <f>SUBTOTAL(9,C56)</f>
        <v>2484962.2599999998</v>
      </c>
    </row>
    <row r="56" spans="1:3" ht="11.25" customHeight="1" x14ac:dyDescent="0.2">
      <c r="A56" s="8" t="s">
        <v>26</v>
      </c>
      <c r="B56" s="15">
        <f>619236.56</f>
        <v>619236.56000000006</v>
      </c>
      <c r="C56" s="9">
        <v>2484962.2599999998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f>151000000-18588984.24</f>
        <v>132411015.76000001</v>
      </c>
      <c r="C58" s="9">
        <v>0</v>
      </c>
    </row>
    <row r="59" spans="1:3" ht="11.25" customHeight="1" x14ac:dyDescent="0.2">
      <c r="A59" s="4" t="s">
        <v>46</v>
      </c>
      <c r="B59" s="7">
        <f>B48-B54</f>
        <v>-75788226.49000001</v>
      </c>
      <c r="C59" s="7">
        <f>C48-C54</f>
        <v>20781796.950000003</v>
      </c>
    </row>
    <row r="60" spans="1:3" ht="11.25" customHeight="1" x14ac:dyDescent="0.2">
      <c r="A60" s="11"/>
      <c r="B60" s="7"/>
      <c r="C60" s="7"/>
    </row>
    <row r="61" spans="1:3" ht="11.25" customHeight="1" x14ac:dyDescent="0.2">
      <c r="A61" s="4" t="s">
        <v>31</v>
      </c>
      <c r="B61" s="7">
        <f>B33+B45+B59</f>
        <v>-28906466.629999995</v>
      </c>
      <c r="C61" s="7">
        <f>C33+C45+C59</f>
        <v>-28003867.890000001</v>
      </c>
    </row>
    <row r="62" spans="1:3" ht="11.25" customHeight="1" x14ac:dyDescent="0.2">
      <c r="A62" s="11"/>
      <c r="B62" s="7"/>
      <c r="C62" s="7"/>
    </row>
    <row r="63" spans="1:3" ht="11.25" customHeight="1" x14ac:dyDescent="0.2">
      <c r="A63" s="4" t="s">
        <v>32</v>
      </c>
      <c r="B63" s="7">
        <f>C65</f>
        <v>109411446.60000001</v>
      </c>
      <c r="C63" s="7">
        <v>137415314.49000001</v>
      </c>
    </row>
    <row r="64" spans="1:3" ht="11.25" customHeight="1" x14ac:dyDescent="0.2">
      <c r="A64" s="11"/>
      <c r="B64" s="17"/>
      <c r="C64" s="17"/>
    </row>
    <row r="65" spans="1:3" ht="11.25" customHeight="1" x14ac:dyDescent="0.2">
      <c r="A65" s="4" t="s">
        <v>33</v>
      </c>
      <c r="B65" s="7">
        <f>B61+B63</f>
        <v>80504979.970000014</v>
      </c>
      <c r="C65" s="7">
        <f>C61+C63</f>
        <v>109411446.60000001</v>
      </c>
    </row>
    <row r="66" spans="1:3" ht="11.25" customHeight="1" x14ac:dyDescent="0.2">
      <c r="A66" s="12"/>
      <c r="B66" s="12"/>
      <c r="C66" s="13"/>
    </row>
    <row r="68" spans="1:3" x14ac:dyDescent="0.2">
      <c r="A68" s="23" t="s">
        <v>38</v>
      </c>
      <c r="B68" s="24"/>
      <c r="C68" s="24"/>
    </row>
    <row r="70" spans="1:3" x14ac:dyDescent="0.2">
      <c r="A70" s="25"/>
      <c r="B70" s="25"/>
      <c r="C70" s="25"/>
    </row>
    <row r="71" spans="1:3" x14ac:dyDescent="0.2">
      <c r="A71" s="26"/>
      <c r="B71" s="26"/>
      <c r="C71" s="26"/>
    </row>
    <row r="72" spans="1:3" x14ac:dyDescent="0.2">
      <c r="A72" s="27"/>
      <c r="B72" s="27"/>
      <c r="C72" s="28"/>
    </row>
    <row r="73" spans="1:3" x14ac:dyDescent="0.2">
      <c r="A73" s="27"/>
      <c r="B73" s="27"/>
      <c r="C73" s="28"/>
    </row>
    <row r="74" spans="1:3" x14ac:dyDescent="0.2">
      <c r="A74" s="26"/>
      <c r="B74" s="26"/>
      <c r="C74" s="26"/>
    </row>
    <row r="75" spans="1:3" x14ac:dyDescent="0.2">
      <c r="A75" s="26"/>
      <c r="B75" s="26"/>
      <c r="C75" s="26"/>
    </row>
    <row r="76" spans="1:3" x14ac:dyDescent="0.2">
      <c r="A76" s="26"/>
      <c r="B76" s="26"/>
      <c r="C76" s="26"/>
    </row>
    <row r="77" spans="1:3" x14ac:dyDescent="0.2">
      <c r="A77" s="26"/>
      <c r="B77" s="26"/>
      <c r="C77" s="2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2022-01-26T18:21:26Z</cp:lastPrinted>
  <dcterms:created xsi:type="dcterms:W3CDTF">2012-12-11T20:31:36Z</dcterms:created>
  <dcterms:modified xsi:type="dcterms:W3CDTF">2022-01-26T18:21:44Z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