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05" yWindow="-105" windowWidth="23250" windowHeight="1245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5" l="1"/>
  <c r="H39" i="5"/>
  <c r="H38" i="5"/>
  <c r="H37" i="5"/>
  <c r="H36" i="5"/>
  <c r="H34" i="5"/>
  <c r="H33" i="5"/>
  <c r="H32" i="5"/>
  <c r="H25" i="5" s="1"/>
  <c r="H31" i="5"/>
  <c r="H30" i="5"/>
  <c r="H29" i="5"/>
  <c r="H28" i="5"/>
  <c r="H27" i="5"/>
  <c r="H26" i="5"/>
  <c r="H23" i="5"/>
  <c r="H16" i="5" s="1"/>
  <c r="H22" i="5"/>
  <c r="H21" i="5"/>
  <c r="H20" i="5"/>
  <c r="H19" i="5"/>
  <c r="H18" i="5"/>
  <c r="H17" i="5"/>
  <c r="H14" i="5"/>
  <c r="H13" i="5"/>
  <c r="H12" i="5"/>
  <c r="H11" i="5"/>
  <c r="H10" i="5"/>
  <c r="H9" i="5"/>
  <c r="H8" i="5"/>
  <c r="H7" i="5"/>
  <c r="H6" i="5"/>
  <c r="G36" i="5"/>
  <c r="G25" i="5"/>
  <c r="G42" i="5" s="1"/>
  <c r="G16" i="5"/>
  <c r="G6" i="5"/>
  <c r="F36" i="5"/>
  <c r="F25" i="5"/>
  <c r="F42" i="5" s="1"/>
  <c r="F16" i="5"/>
  <c r="F6" i="5"/>
  <c r="E40" i="5"/>
  <c r="E39" i="5"/>
  <c r="E38" i="5"/>
  <c r="E37" i="5"/>
  <c r="E36" i="5" s="1"/>
  <c r="E34" i="5"/>
  <c r="E33" i="5"/>
  <c r="E32" i="5"/>
  <c r="E31" i="5"/>
  <c r="E30" i="5"/>
  <c r="E25" i="5" s="1"/>
  <c r="E29" i="5"/>
  <c r="E28" i="5"/>
  <c r="E27" i="5"/>
  <c r="E26" i="5"/>
  <c r="E23" i="5"/>
  <c r="E22" i="5"/>
  <c r="E21" i="5"/>
  <c r="E16" i="5" s="1"/>
  <c r="E20" i="5"/>
  <c r="E19" i="5"/>
  <c r="E18" i="5"/>
  <c r="E17" i="5"/>
  <c r="E14" i="5"/>
  <c r="E13" i="5"/>
  <c r="E12" i="5"/>
  <c r="E11" i="5"/>
  <c r="E10" i="5"/>
  <c r="E9" i="5"/>
  <c r="E8" i="5"/>
  <c r="E7" i="5"/>
  <c r="E6" i="5" s="1"/>
  <c r="D36" i="5"/>
  <c r="D42" i="5" s="1"/>
  <c r="D25" i="5"/>
  <c r="D16" i="5"/>
  <c r="D6" i="5"/>
  <c r="C36" i="5"/>
  <c r="C25" i="5"/>
  <c r="C42" i="5" s="1"/>
  <c r="C16" i="5"/>
  <c r="C6" i="5"/>
  <c r="H104" i="4"/>
  <c r="G104" i="4"/>
  <c r="F104" i="4"/>
  <c r="E104" i="4"/>
  <c r="D104" i="4"/>
  <c r="C104" i="4"/>
  <c r="E102" i="4"/>
  <c r="H102" i="4" s="1"/>
  <c r="E100" i="4"/>
  <c r="H100" i="4" s="1"/>
  <c r="E98" i="4"/>
  <c r="H98" i="4" s="1"/>
  <c r="H96" i="4"/>
  <c r="E96" i="4"/>
  <c r="E94" i="4"/>
  <c r="H94" i="4" s="1"/>
  <c r="E92" i="4"/>
  <c r="H92" i="4" s="1"/>
  <c r="E90" i="4"/>
  <c r="H90" i="4" s="1"/>
  <c r="H82" i="4"/>
  <c r="G82" i="4"/>
  <c r="F82" i="4"/>
  <c r="E82" i="4"/>
  <c r="D82" i="4"/>
  <c r="C82" i="4"/>
  <c r="H80" i="4"/>
  <c r="E80" i="4"/>
  <c r="E79" i="4"/>
  <c r="H79" i="4" s="1"/>
  <c r="E78" i="4"/>
  <c r="H78" i="4" s="1"/>
  <c r="H77" i="4"/>
  <c r="E77" i="4"/>
  <c r="C68" i="4"/>
  <c r="D68" i="4"/>
  <c r="E68" i="4"/>
  <c r="F68" i="4"/>
  <c r="G68" i="4"/>
  <c r="H68" i="4"/>
  <c r="H66" i="4"/>
  <c r="E66" i="4"/>
  <c r="H65" i="4"/>
  <c r="E65" i="4"/>
  <c r="H64" i="4"/>
  <c r="E64" i="4"/>
  <c r="H63" i="4"/>
  <c r="E63" i="4"/>
  <c r="H62" i="4"/>
  <c r="E62" i="4"/>
  <c r="H61" i="4"/>
  <c r="E61" i="4"/>
  <c r="H60" i="4"/>
  <c r="E60" i="4"/>
  <c r="H59" i="4"/>
  <c r="E59" i="4"/>
  <c r="H58" i="4"/>
  <c r="E58" i="4"/>
  <c r="H57" i="4"/>
  <c r="E57" i="4"/>
  <c r="H56" i="4"/>
  <c r="E56" i="4"/>
  <c r="H55" i="4"/>
  <c r="E55" i="4"/>
  <c r="H54" i="4"/>
  <c r="E54" i="4"/>
  <c r="H53" i="4"/>
  <c r="E53" i="4"/>
  <c r="E52" i="4"/>
  <c r="H52" i="4" s="1"/>
  <c r="H51" i="4"/>
  <c r="E51" i="4"/>
  <c r="H50" i="4"/>
  <c r="E50" i="4"/>
  <c r="H49" i="4"/>
  <c r="E49" i="4"/>
  <c r="E48" i="4"/>
  <c r="H48" i="4" s="1"/>
  <c r="H47" i="4"/>
  <c r="E47" i="4"/>
  <c r="H46" i="4"/>
  <c r="E46" i="4"/>
  <c r="H45" i="4"/>
  <c r="E45" i="4"/>
  <c r="E44" i="4"/>
  <c r="H44" i="4" s="1"/>
  <c r="H43" i="4"/>
  <c r="E43" i="4"/>
  <c r="H42" i="4"/>
  <c r="E42" i="4"/>
  <c r="H41" i="4"/>
  <c r="E41" i="4"/>
  <c r="E40" i="4"/>
  <c r="H40" i="4" s="1"/>
  <c r="H39" i="4"/>
  <c r="E39" i="4"/>
  <c r="H38" i="4"/>
  <c r="E38" i="4"/>
  <c r="H37" i="4"/>
  <c r="E37" i="4"/>
  <c r="E36" i="4"/>
  <c r="H36" i="4" s="1"/>
  <c r="H35" i="4"/>
  <c r="E35" i="4"/>
  <c r="H34" i="4"/>
  <c r="E34" i="4"/>
  <c r="H33" i="4"/>
  <c r="E33" i="4"/>
  <c r="E32" i="4"/>
  <c r="H32" i="4" s="1"/>
  <c r="H31" i="4"/>
  <c r="E31" i="4"/>
  <c r="H30" i="4"/>
  <c r="E30" i="4"/>
  <c r="H29" i="4"/>
  <c r="E29" i="4"/>
  <c r="E28" i="4"/>
  <c r="H28" i="4" s="1"/>
  <c r="H27" i="4"/>
  <c r="E27" i="4"/>
  <c r="H26" i="4"/>
  <c r="E26" i="4"/>
  <c r="H25" i="4"/>
  <c r="E25" i="4"/>
  <c r="E24" i="4"/>
  <c r="H24" i="4" s="1"/>
  <c r="H23" i="4"/>
  <c r="E23" i="4"/>
  <c r="H22" i="4"/>
  <c r="E22" i="4"/>
  <c r="H21" i="4"/>
  <c r="E21" i="4"/>
  <c r="E20" i="4"/>
  <c r="H20" i="4" s="1"/>
  <c r="H19" i="4"/>
  <c r="E19" i="4"/>
  <c r="H18" i="4"/>
  <c r="E18" i="4"/>
  <c r="H17" i="4"/>
  <c r="E17" i="4"/>
  <c r="E16" i="4"/>
  <c r="H16" i="4" s="1"/>
  <c r="H15" i="4"/>
  <c r="E15" i="4"/>
  <c r="H14" i="4"/>
  <c r="E14" i="4"/>
  <c r="H13" i="4"/>
  <c r="E13" i="4"/>
  <c r="E12" i="4"/>
  <c r="H12" i="4" s="1"/>
  <c r="H11" i="4"/>
  <c r="E11" i="4"/>
  <c r="H10" i="4"/>
  <c r="E10" i="4"/>
  <c r="H9" i="4"/>
  <c r="E9" i="4"/>
  <c r="E8" i="4"/>
  <c r="H8" i="4" s="1"/>
  <c r="H7" i="4"/>
  <c r="E7" i="4"/>
  <c r="E14" i="8"/>
  <c r="H14" i="8" s="1"/>
  <c r="E12" i="8"/>
  <c r="H12" i="8" s="1"/>
  <c r="E10" i="8"/>
  <c r="H10" i="8" s="1"/>
  <c r="G8" i="8"/>
  <c r="F8" i="8"/>
  <c r="C8" i="8"/>
  <c r="E8" i="8" s="1"/>
  <c r="H8" i="8" s="1"/>
  <c r="G6" i="8"/>
  <c r="F6" i="8"/>
  <c r="C6" i="8"/>
  <c r="E6" i="8" s="1"/>
  <c r="D16" i="8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E15" i="6"/>
  <c r="E13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4" i="6"/>
  <c r="E12" i="6"/>
  <c r="E11" i="6"/>
  <c r="E10" i="6"/>
  <c r="E9" i="6"/>
  <c r="E8" i="6"/>
  <c r="E7" i="6"/>
  <c r="E6" i="6"/>
  <c r="E5" i="6"/>
  <c r="F16" i="8" l="1"/>
  <c r="G16" i="8"/>
  <c r="H42" i="5"/>
  <c r="E42" i="5"/>
  <c r="E16" i="8"/>
  <c r="H6" i="8"/>
  <c r="H16" i="8" s="1"/>
  <c r="C16" i="8"/>
  <c r="D69" i="6"/>
  <c r="D65" i="6"/>
  <c r="D57" i="6"/>
  <c r="D53" i="6"/>
  <c r="D43" i="6"/>
  <c r="D33" i="6"/>
  <c r="D23" i="6"/>
  <c r="D13" i="6"/>
  <c r="D5" i="6"/>
  <c r="D77" i="6" s="1"/>
  <c r="C57" i="6"/>
  <c r="C53" i="6"/>
  <c r="C43" i="6"/>
  <c r="C33" i="6"/>
  <c r="C23" i="6"/>
  <c r="C13" i="6"/>
  <c r="C5" i="6"/>
  <c r="C69" i="6"/>
  <c r="C65" i="6"/>
  <c r="H77" i="6"/>
  <c r="G77" i="6"/>
  <c r="F77" i="6"/>
  <c r="E77" i="6"/>
  <c r="C77" i="6" l="1"/>
</calcChain>
</file>

<file path=xl/sharedStrings.xml><?xml version="1.0" encoding="utf-8"?>
<sst xmlns="http://schemas.openxmlformats.org/spreadsheetml/2006/main" count="256" uniqueCount="195">
  <si>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</si>
  <si>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</si>
  <si>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</si>
  <si>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</si>
  <si>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</si>
  <si>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</si>
  <si>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</si>
  <si>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</si>
  <si>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</si>
  <si>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</si>
  <si>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</si>
  <si>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</si>
  <si>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</si>
  <si>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</si>
  <si>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</si>
  <si>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</si>
  <si>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</si>
  <si>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</si>
  <si>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</si>
  <si>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</si>
  <si>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</si>
  <si>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</si>
  <si>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</si>
  <si>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</si>
  <si>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</si>
  <si>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</si>
  <si>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</si>
  <si>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</si>
  <si>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</si>
  <si>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</si>
  <si>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</si>
  <si>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</si>
  <si>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</si>
  <si>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</si>
  <si>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</si>
  <si>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</si>
  <si>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</si>
  <si>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</si>
  <si>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</si>
  <si>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</si>
  <si>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</si>
  <si>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</si>
  <si>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</si>
  <si>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</si>
  <si>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</si>
  <si>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</si>
  <si>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</si>
  <si>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</si>
  <si>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</si>
  <si>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</si>
  <si>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</si>
  <si>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</si>
  <si>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</si>
  <si>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</si>
  <si>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</si>
  <si>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</si>
  <si>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</si>
  <si>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</si>
  <si>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</si>
  <si>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</si>
  <si>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</si>
  <si>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</si>
  <si>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</si>
  <si>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</si>
  <si>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</si>
  <si>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</si>
  <si>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</si>
  <si>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</si>
  <si>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</si>
  <si>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</si>
  <si>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</si>
  <si>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</si>
  <si>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</si>
  <si>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</si>
  <si>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</si>
  <si>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</si>
  <si>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</si>
  <si>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</si>
  <si>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</si>
  <si>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</si>
  <si>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</si>
  <si>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</si>
  <si>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</si>
  <si>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</si>
  <si>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</si>
  <si>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</si>
  <si>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</si>
  <si>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</si>
  <si>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</si>
  <si>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</si>
  <si>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</si>
  <si>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</si>
  <si>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</si>
  <si>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</si>
  <si>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</si>
  <si>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</si>
  <si>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</si>
  <si>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</si>
  <si>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</si>
  <si>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</si>
  <si>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</si>
  <si>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</si>
  <si>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</si>
  <si>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</si>
  <si>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</si>
  <si>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</si>
  <si>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</si>
  <si>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</si>
  <si>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</si>
  <si>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</si>
  <si>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</si>
  <si>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</si>
  <si>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</si>
  <si>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</si>
  <si>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</si>
  <si>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</si>
  <si>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</si>
  <si>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</si>
  <si>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</si>
  <si>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</si>
  <si>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</si>
  <si>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</si>
  <si>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</si>
  <si>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</si>
  <si>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</si>
  <si>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</si>
  <si>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</si>
  <si>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</si>
  <si>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Municipio de Valle de Santiago, Gto.
Estado Analítico del Ejercicio del Presupuesto de Egresos.
Clasificación por Objeto del Gasto(Capítulo y Concepto)
Del 01 de enero al 31 de diciembre del  2021.</t>
  </si>
  <si>
    <t>Municipio de Valle de Santiago, Gto.
Estado Analítico del Ejercicio del Presupuesto de Egresos.
Clasificación Ecónomica (Por Tipo de Gasto)
Del 01 de enero al 31 de diciembre del 2021.</t>
  </si>
  <si>
    <t>Municipio de Valle de Santiago, Gto.
Estado Analítico del Ejercicio del Presupuesto de Egresos.
Clasificación Administrativa.
Del 01 de enero al 31 de diciembre del 2021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</si>
  <si>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</si>
  <si>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</si>
  <si>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</si>
  <si>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</si>
  <si>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</si>
  <si>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</si>
  <si>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</si>
  <si>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</si>
  <si>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</si>
  <si>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</si>
  <si>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</si>
  <si>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</si>
  <si>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</si>
  <si>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</si>
  <si>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</si>
  <si>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</si>
  <si>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</si>
  <si>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</si>
  <si>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</si>
  <si>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</si>
  <si>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</si>
  <si>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</si>
  <si>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</si>
  <si>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</si>
  <si>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</si>
  <si>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</si>
  <si>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</si>
  <si>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</si>
  <si>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</si>
  <si>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</si>
  <si>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</si>
  <si>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</si>
  <si>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</si>
  <si>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</si>
  <si>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</si>
  <si>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</si>
  <si>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</si>
  <si>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</si>
  <si>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</si>
  <si>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</si>
  <si>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</si>
  <si>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</si>
  <si>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</si>
  <si>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</si>
  <si>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</si>
  <si>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</si>
  <si>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</si>
  <si>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</si>
  <si>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</si>
  <si>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</si>
  <si>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</si>
  <si>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</si>
  <si>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</si>
  <si>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</si>
  <si>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</si>
  <si>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</si>
  <si>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</si>
  <si>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</si>
  <si>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</si>
  <si>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DIRECCIÓN DEL MEDIO AMBIENTE</t>
  </si>
  <si>
    <t>Gobierno (Federal/Estatal/Municipal) de Municipio de Valle de Santiago, Gto.
Estado Analítico del Ejercicio del Presupuesto de Egresos.
Clasificación Administrativa.
Del 01 de enero al 31 de diciembre del 2021.</t>
  </si>
  <si>
    <t>Sector Paraestatal del Gobierno (Federal/Estatal/Municipal) de Municipio de Valle de Santiago, Gto.
Estado Analítico del Ejercicio del Presupuesto de Egresos.
Clasificación Administrativa.
Del 01 de enero al 31 de diciembre del 2021.</t>
  </si>
  <si>
    <t>Bajo protesta de decir verdad declaramos que los Estados Financieros y sus notas, son razonablemente correctos y son responsabilidad del emisor.</t>
  </si>
  <si>
    <t>Municipio de Valle de Santiago, Gto.
Estado Análitico del Ejercicio del Presupuesto de Egresos.
Clasificación Funcional (Finalidad y Función)
Del 01 de enero 31 de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</si>
</sst>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/>
    <xf numFmtId="0" fontId="6" fillId="0" borderId="5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9" xfId="0" applyFont="1" applyBorder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2" fillId="0" borderId="0" xfId="8" applyFont="1" applyFill="1" applyBorder="1" applyProtection="1">
      <protection locked="0"/>
    </xf>
    <xf numFmtId="0" fontId="2" fillId="0" borderId="0" xfId="8" applyFont="1" applyFill="1" applyBorder="1" applyAlignment="1" applyProtection="1"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Border="1" applyProtection="1"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Border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90</xdr:row>
      <xdr:rowOff>133350</xdr:rowOff>
    </xdr:from>
    <xdr:ext cx="2943225" cy="0"/>
    <xdr:cxnSp macro="">
      <xdr:nvCxnSpPr>
        <xdr:cNvPr id="8" name="Conector recto 7">
          <a:extLst>
            <a:ext uri="{FF2B5EF4-FFF2-40B4-BE49-F238E27FC236}">
              <a16:creationId xmlns="" xmlns:a16="http://schemas.microsoft.com/office/drawing/2014/main" id="{23F17A45-BF02-4ECE-AC1B-7A14F29F98D5}"/>
            </a:ext>
          </a:extLst>
        </xdr:cNvPr>
        <xdr:cNvCxnSpPr/>
      </xdr:nvCxnSpPr>
      <xdr:spPr>
        <a:xfrm>
          <a:off x="4019550" y="1307782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485775</xdr:colOff>
      <xdr:row>86</xdr:row>
      <xdr:rowOff>135272</xdr:rowOff>
    </xdr:from>
    <xdr:ext cx="2545850" cy="328167"/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C47C4A84-8FE6-4173-878B-CA40D776DC57}"/>
            </a:ext>
          </a:extLst>
        </xdr:cNvPr>
        <xdr:cNvSpPr txBox="1"/>
      </xdr:nvSpPr>
      <xdr:spPr>
        <a:xfrm>
          <a:off x="7639050" y="125082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247650</xdr:colOff>
      <xdr:row>86</xdr:row>
      <xdr:rowOff>135272</xdr:rowOff>
    </xdr:from>
    <xdr:ext cx="2545850" cy="328167"/>
    <xdr:sp macro="" textlink="">
      <xdr:nvSpPr>
        <xdr:cNvPr id="10" name="CuadroTexto 8">
          <a:extLst>
            <a:ext uri="{FF2B5EF4-FFF2-40B4-BE49-F238E27FC236}">
              <a16:creationId xmlns="" xmlns:a16="http://schemas.microsoft.com/office/drawing/2014/main" id="{D85E696F-75E1-4214-81E5-EDB04102725F}"/>
            </a:ext>
          </a:extLst>
        </xdr:cNvPr>
        <xdr:cNvSpPr txBox="1"/>
      </xdr:nvSpPr>
      <xdr:spPr>
        <a:xfrm>
          <a:off x="581025" y="125082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180975</xdr:colOff>
      <xdr:row>87</xdr:row>
      <xdr:rowOff>9525</xdr:rowOff>
    </xdr:from>
    <xdr:ext cx="2781300" cy="0"/>
    <xdr:cxnSp macro="">
      <xdr:nvCxnSpPr>
        <xdr:cNvPr id="11" name="Conector recto 10">
          <a:extLst>
            <a:ext uri="{FF2B5EF4-FFF2-40B4-BE49-F238E27FC236}">
              <a16:creationId xmlns="" xmlns:a16="http://schemas.microsoft.com/office/drawing/2014/main" id="{571B8281-19A9-4E96-9212-5D58D3F56D8B}"/>
            </a:ext>
          </a:extLst>
        </xdr:cNvPr>
        <xdr:cNvCxnSpPr/>
      </xdr:nvCxnSpPr>
      <xdr:spPr>
        <a:xfrm>
          <a:off x="514350" y="125253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85725</xdr:colOff>
      <xdr:row>87</xdr:row>
      <xdr:rowOff>9525</xdr:rowOff>
    </xdr:from>
    <xdr:ext cx="2781300" cy="0"/>
    <xdr:cxnSp macro="">
      <xdr:nvCxnSpPr>
        <xdr:cNvPr id="12" name="Conector recto 11">
          <a:extLst>
            <a:ext uri="{FF2B5EF4-FFF2-40B4-BE49-F238E27FC236}">
              <a16:creationId xmlns="" xmlns:a16="http://schemas.microsoft.com/office/drawing/2014/main" id="{E687597F-E187-41D1-8F7E-B8696B134AFB}"/>
            </a:ext>
          </a:extLst>
        </xdr:cNvPr>
        <xdr:cNvCxnSpPr/>
      </xdr:nvCxnSpPr>
      <xdr:spPr>
        <a:xfrm>
          <a:off x="7239000" y="125253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</xdr:col>
      <xdr:colOff>523875</xdr:colOff>
      <xdr:row>91</xdr:row>
      <xdr:rowOff>38100</xdr:rowOff>
    </xdr:from>
    <xdr:ext cx="3181351" cy="390525"/>
    <xdr:sp macro="" textlink="">
      <xdr:nvSpPr>
        <xdr:cNvPr id="13" name="CuadroTexto 12">
          <a:extLst>
            <a:ext uri="{FF2B5EF4-FFF2-40B4-BE49-F238E27FC236}">
              <a16:creationId xmlns="" xmlns:a16="http://schemas.microsoft.com/office/drawing/2014/main" id="{B67E1D6C-AD6F-4756-928A-2DC9F0633180}"/>
            </a:ext>
          </a:extLst>
        </xdr:cNvPr>
        <xdr:cNvSpPr txBox="1"/>
      </xdr:nvSpPr>
      <xdr:spPr>
        <a:xfrm>
          <a:off x="4448175" y="13125450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28</xdr:row>
      <xdr:rowOff>114300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23F17A45-BF02-4ECE-AC1B-7A14F29F98D5}"/>
            </a:ext>
          </a:extLst>
        </xdr:cNvPr>
        <xdr:cNvCxnSpPr/>
      </xdr:nvCxnSpPr>
      <xdr:spPr>
        <a:xfrm>
          <a:off x="3133725" y="479107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485775</xdr:colOff>
      <xdr:row>24</xdr:row>
      <xdr:rowOff>135272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="" xmlns:a16="http://schemas.microsoft.com/office/drawing/2014/main" id="{C47C4A84-8FE6-4173-878B-CA40D776DC57}"/>
            </a:ext>
          </a:extLst>
        </xdr:cNvPr>
        <xdr:cNvSpPr txBox="1"/>
      </xdr:nvSpPr>
      <xdr:spPr>
        <a:xfrm>
          <a:off x="6515100" y="42405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247650</xdr:colOff>
      <xdr:row>24</xdr:row>
      <xdr:rowOff>135272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="" xmlns:a16="http://schemas.microsoft.com/office/drawing/2014/main" id="{D85E696F-75E1-4214-81E5-EDB04102725F}"/>
            </a:ext>
          </a:extLst>
        </xdr:cNvPr>
        <xdr:cNvSpPr txBox="1"/>
      </xdr:nvSpPr>
      <xdr:spPr>
        <a:xfrm>
          <a:off x="409575" y="42405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180975</xdr:colOff>
      <xdr:row>25</xdr:row>
      <xdr:rowOff>9525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571B8281-19A9-4E96-9212-5D58D3F56D8B}"/>
            </a:ext>
          </a:extLst>
        </xdr:cNvPr>
        <xdr:cNvCxnSpPr/>
      </xdr:nvCxnSpPr>
      <xdr:spPr>
        <a:xfrm>
          <a:off x="342900" y="42576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85725</xdr:colOff>
      <xdr:row>25</xdr:row>
      <xdr:rowOff>9525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E687597F-E187-41D1-8F7E-B8696B134AFB}"/>
            </a:ext>
          </a:extLst>
        </xdr:cNvPr>
        <xdr:cNvCxnSpPr/>
      </xdr:nvCxnSpPr>
      <xdr:spPr>
        <a:xfrm>
          <a:off x="6115050" y="42576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</xdr:col>
      <xdr:colOff>742950</xdr:colOff>
      <xdr:row>29</xdr:row>
      <xdr:rowOff>19050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B67E1D6C-AD6F-4756-928A-2DC9F0633180}"/>
            </a:ext>
          </a:extLst>
        </xdr:cNvPr>
        <xdr:cNvSpPr txBox="1"/>
      </xdr:nvSpPr>
      <xdr:spPr>
        <a:xfrm>
          <a:off x="3629025" y="4838700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116</xdr:row>
      <xdr:rowOff>133350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23F17A45-BF02-4ECE-AC1B-7A14F29F98D5}"/>
            </a:ext>
          </a:extLst>
        </xdr:cNvPr>
        <xdr:cNvCxnSpPr/>
      </xdr:nvCxnSpPr>
      <xdr:spPr>
        <a:xfrm>
          <a:off x="3733800" y="19164300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485775</xdr:colOff>
      <xdr:row>112</xdr:row>
      <xdr:rowOff>135272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="" xmlns:a16="http://schemas.microsoft.com/office/drawing/2014/main" id="{C47C4A84-8FE6-4173-878B-CA40D776DC57}"/>
            </a:ext>
          </a:extLst>
        </xdr:cNvPr>
        <xdr:cNvSpPr txBox="1"/>
      </xdr:nvSpPr>
      <xdr:spPr>
        <a:xfrm>
          <a:off x="7267575" y="1859472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247650</xdr:colOff>
      <xdr:row>112</xdr:row>
      <xdr:rowOff>135272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="" xmlns:a16="http://schemas.microsoft.com/office/drawing/2014/main" id="{D85E696F-75E1-4214-81E5-EDB04102725F}"/>
            </a:ext>
          </a:extLst>
        </xdr:cNvPr>
        <xdr:cNvSpPr txBox="1"/>
      </xdr:nvSpPr>
      <xdr:spPr>
        <a:xfrm>
          <a:off x="409575" y="1859472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180975</xdr:colOff>
      <xdr:row>113</xdr:row>
      <xdr:rowOff>9525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571B8281-19A9-4E96-9212-5D58D3F56D8B}"/>
            </a:ext>
          </a:extLst>
        </xdr:cNvPr>
        <xdr:cNvCxnSpPr/>
      </xdr:nvCxnSpPr>
      <xdr:spPr>
        <a:xfrm>
          <a:off x="342900" y="1861185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</xdr:col>
      <xdr:colOff>85725</xdr:colOff>
      <xdr:row>113</xdr:row>
      <xdr:rowOff>9525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E687597F-E187-41D1-8F7E-B8696B134AFB}"/>
            </a:ext>
          </a:extLst>
        </xdr:cNvPr>
        <xdr:cNvCxnSpPr/>
      </xdr:nvCxnSpPr>
      <xdr:spPr>
        <a:xfrm>
          <a:off x="6867525" y="1861185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</xdr:col>
      <xdr:colOff>523875</xdr:colOff>
      <xdr:row>117</xdr:row>
      <xdr:rowOff>38100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B67E1D6C-AD6F-4756-928A-2DC9F0633180}"/>
            </a:ext>
          </a:extLst>
        </xdr:cNvPr>
        <xdr:cNvSpPr txBox="1"/>
      </xdr:nvSpPr>
      <xdr:spPr>
        <a:xfrm>
          <a:off x="4162425" y="19211925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opLeftCell="A52" workbookViewId="0">
      <selection activeCell="K90" sqref="K90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8" t="s">
        <v>128</v>
      </c>
      <c r="B1" s="59"/>
      <c r="C1" s="59"/>
      <c r="D1" s="59"/>
      <c r="E1" s="59"/>
      <c r="F1" s="59"/>
      <c r="G1" s="59"/>
      <c r="H1" s="60"/>
    </row>
    <row r="2" spans="1:8" x14ac:dyDescent="0.2">
      <c r="A2" s="63" t="s">
        <v>0</v>
      </c>
      <c r="B2" s="64"/>
      <c r="C2" s="58" t="s">
        <v>1</v>
      </c>
      <c r="D2" s="59"/>
      <c r="E2" s="59"/>
      <c r="F2" s="59"/>
      <c r="G2" s="60"/>
      <c r="H2" s="61" t="s">
        <v>2</v>
      </c>
    </row>
    <row r="3" spans="1:8" ht="24.95" customHeight="1" x14ac:dyDescent="0.2">
      <c r="A3" s="65"/>
      <c r="B3" s="66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62"/>
    </row>
    <row r="4" spans="1:8" x14ac:dyDescent="0.2">
      <c r="A4" s="67"/>
      <c r="B4" s="68"/>
      <c r="C4" s="8">
        <v>1</v>
      </c>
      <c r="D4" s="8">
        <v>2</v>
      </c>
      <c r="E4" s="8" t="s">
        <v>8</v>
      </c>
      <c r="F4" s="8">
        <v>4</v>
      </c>
      <c r="G4" s="8">
        <v>5</v>
      </c>
      <c r="H4" s="8" t="s">
        <v>9</v>
      </c>
    </row>
    <row r="5" spans="1:8" x14ac:dyDescent="0.2">
      <c r="A5" s="41" t="s">
        <v>10</v>
      </c>
      <c r="B5" s="5"/>
      <c r="C5" s="43">
        <f>SUM(C6:C12)</f>
        <v>169761755.49000001</v>
      </c>
      <c r="D5" s="43">
        <f>SUM(D6:D12)</f>
        <v>-2987328.29</v>
      </c>
      <c r="E5" s="43">
        <f>C5+D5</f>
        <v>166774427.20000002</v>
      </c>
      <c r="F5" s="43">
        <f>SUM(F6:F12)</f>
        <v>158225656.30000001</v>
      </c>
      <c r="G5" s="43">
        <f>SUM(G6:G12)</f>
        <v>157073029.06</v>
      </c>
      <c r="H5" s="43">
        <f>E5-F5</f>
        <v>8548770.900000006</v>
      </c>
    </row>
    <row r="6" spans="1:8" x14ac:dyDescent="0.2">
      <c r="A6" s="3"/>
      <c r="B6" s="9" t="s">
        <v>11</v>
      </c>
      <c r="C6" s="44">
        <v>107991296</v>
      </c>
      <c r="D6" s="44">
        <v>-2235927.96</v>
      </c>
      <c r="E6" s="44">
        <f t="shared" ref="E6:E69" si="0">C6+D6</f>
        <v>105755368.04000001</v>
      </c>
      <c r="F6" s="44">
        <v>100846847.62</v>
      </c>
      <c r="G6" s="44">
        <v>100833311.59</v>
      </c>
      <c r="H6" s="44">
        <f t="shared" ref="H6:H69" si="1">E6-F6</f>
        <v>4908520.4200000018</v>
      </c>
    </row>
    <row r="7" spans="1:8" x14ac:dyDescent="0.2">
      <c r="A7" s="3"/>
      <c r="B7" s="9" t="s">
        <v>12</v>
      </c>
      <c r="C7" s="44">
        <v>2210000</v>
      </c>
      <c r="D7" s="44">
        <v>916639.33</v>
      </c>
      <c r="E7" s="44">
        <f t="shared" si="0"/>
        <v>3126639.33</v>
      </c>
      <c r="F7" s="44">
        <v>2896169.38</v>
      </c>
      <c r="G7" s="44">
        <v>2886482.35</v>
      </c>
      <c r="H7" s="44">
        <f t="shared" si="1"/>
        <v>230469.95000000019</v>
      </c>
    </row>
    <row r="8" spans="1:8" x14ac:dyDescent="0.2">
      <c r="A8" s="3"/>
      <c r="B8" s="9" t="s">
        <v>13</v>
      </c>
      <c r="C8" s="44">
        <v>22627328</v>
      </c>
      <c r="D8" s="44">
        <v>477715.99</v>
      </c>
      <c r="E8" s="44">
        <f t="shared" si="0"/>
        <v>23105043.989999998</v>
      </c>
      <c r="F8" s="44">
        <v>21532394.120000001</v>
      </c>
      <c r="G8" s="44">
        <v>21430294.649999999</v>
      </c>
      <c r="H8" s="44">
        <f t="shared" si="1"/>
        <v>1572649.8699999973</v>
      </c>
    </row>
    <row r="9" spans="1:8" x14ac:dyDescent="0.2">
      <c r="A9" s="3"/>
      <c r="B9" s="9" t="s">
        <v>14</v>
      </c>
      <c r="C9" s="44">
        <v>10850000</v>
      </c>
      <c r="D9" s="44">
        <v>99623.7</v>
      </c>
      <c r="E9" s="44">
        <f t="shared" si="0"/>
        <v>10949623.699999999</v>
      </c>
      <c r="F9" s="44">
        <v>10731421.109999999</v>
      </c>
      <c r="G9" s="44">
        <v>9785347.8100000005</v>
      </c>
      <c r="H9" s="44">
        <f t="shared" si="1"/>
        <v>218202.58999999985</v>
      </c>
    </row>
    <row r="10" spans="1:8" x14ac:dyDescent="0.2">
      <c r="A10" s="3"/>
      <c r="B10" s="9" t="s">
        <v>15</v>
      </c>
      <c r="C10" s="44">
        <v>26083131.489999998</v>
      </c>
      <c r="D10" s="44">
        <v>-2245379.35</v>
      </c>
      <c r="E10" s="44">
        <f t="shared" si="0"/>
        <v>23837752.139999997</v>
      </c>
      <c r="F10" s="44">
        <v>22218824.07</v>
      </c>
      <c r="G10" s="44">
        <v>22137592.66</v>
      </c>
      <c r="H10" s="44">
        <f t="shared" si="1"/>
        <v>1618928.0699999966</v>
      </c>
    </row>
    <row r="11" spans="1:8" x14ac:dyDescent="0.2">
      <c r="A11" s="3"/>
      <c r="B11" s="9" t="s">
        <v>16</v>
      </c>
      <c r="C11" s="44">
        <v>0</v>
      </c>
      <c r="D11" s="44">
        <v>0</v>
      </c>
      <c r="E11" s="44">
        <f t="shared" si="0"/>
        <v>0</v>
      </c>
      <c r="F11" s="44">
        <v>0</v>
      </c>
      <c r="G11" s="44">
        <v>0</v>
      </c>
      <c r="H11" s="44">
        <f t="shared" si="1"/>
        <v>0</v>
      </c>
    </row>
    <row r="12" spans="1:8" x14ac:dyDescent="0.2">
      <c r="A12" s="3"/>
      <c r="B12" s="9" t="s">
        <v>17</v>
      </c>
      <c r="C12" s="44">
        <v>0</v>
      </c>
      <c r="D12" s="44">
        <v>0</v>
      </c>
      <c r="E12" s="44">
        <f t="shared" si="0"/>
        <v>0</v>
      </c>
      <c r="F12" s="44">
        <v>0</v>
      </c>
      <c r="G12" s="44">
        <v>0</v>
      </c>
      <c r="H12" s="44">
        <f t="shared" si="1"/>
        <v>0</v>
      </c>
    </row>
    <row r="13" spans="1:8" x14ac:dyDescent="0.2">
      <c r="A13" s="41" t="s">
        <v>18</v>
      </c>
      <c r="B13" s="5"/>
      <c r="C13" s="44">
        <f>SUM(C14:C22)</f>
        <v>31046696</v>
      </c>
      <c r="D13" s="44">
        <f>SUM(D14:D22)</f>
        <v>9058499.8800000008</v>
      </c>
      <c r="E13" s="44">
        <f>C13+D13</f>
        <v>40105195.880000003</v>
      </c>
      <c r="F13" s="44">
        <f>SUM(F14:F22)</f>
        <v>34874326.560000002</v>
      </c>
      <c r="G13" s="44">
        <f>SUM(G14:G22)</f>
        <v>34865010.330000006</v>
      </c>
      <c r="H13" s="44">
        <f t="shared" si="1"/>
        <v>5230869.32</v>
      </c>
    </row>
    <row r="14" spans="1:8" x14ac:dyDescent="0.2">
      <c r="A14" s="3"/>
      <c r="B14" s="9" t="s">
        <v>19</v>
      </c>
      <c r="C14" s="44">
        <v>3611200</v>
      </c>
      <c r="D14" s="44">
        <v>394178.47</v>
      </c>
      <c r="E14" s="44">
        <f t="shared" si="0"/>
        <v>4005378.4699999997</v>
      </c>
      <c r="F14" s="44">
        <v>3512538.72</v>
      </c>
      <c r="G14" s="44">
        <v>3512238.22</v>
      </c>
      <c r="H14" s="44">
        <f t="shared" si="1"/>
        <v>492839.74999999953</v>
      </c>
    </row>
    <row r="15" spans="1:8" x14ac:dyDescent="0.2">
      <c r="A15" s="3"/>
      <c r="B15" s="9" t="s">
        <v>20</v>
      </c>
      <c r="C15" s="44">
        <v>625300</v>
      </c>
      <c r="D15" s="44">
        <v>221099.55</v>
      </c>
      <c r="E15" s="44">
        <f>C15+D15</f>
        <v>846399.55</v>
      </c>
      <c r="F15" s="44">
        <v>674149.92</v>
      </c>
      <c r="G15" s="44">
        <v>672721.41</v>
      </c>
      <c r="H15" s="44">
        <f t="shared" si="1"/>
        <v>172249.63</v>
      </c>
    </row>
    <row r="16" spans="1:8" x14ac:dyDescent="0.2">
      <c r="A16" s="3"/>
      <c r="B16" s="9" t="s">
        <v>21</v>
      </c>
      <c r="C16" s="44">
        <v>9340</v>
      </c>
      <c r="D16" s="44">
        <v>-6000</v>
      </c>
      <c r="E16" s="44">
        <f t="shared" si="0"/>
        <v>3340</v>
      </c>
      <c r="F16" s="44">
        <v>0</v>
      </c>
      <c r="G16" s="44">
        <v>0</v>
      </c>
      <c r="H16" s="44">
        <f t="shared" si="1"/>
        <v>3340</v>
      </c>
    </row>
    <row r="17" spans="1:8" x14ac:dyDescent="0.2">
      <c r="A17" s="3"/>
      <c r="B17" s="9" t="s">
        <v>22</v>
      </c>
      <c r="C17" s="44">
        <v>6494400</v>
      </c>
      <c r="D17" s="44">
        <v>5998548.6699999999</v>
      </c>
      <c r="E17" s="44">
        <f t="shared" si="0"/>
        <v>12492948.67</v>
      </c>
      <c r="F17" s="44">
        <v>10061929.640000001</v>
      </c>
      <c r="G17" s="44">
        <v>10056381.050000001</v>
      </c>
      <c r="H17" s="44">
        <f t="shared" si="1"/>
        <v>2431019.0299999993</v>
      </c>
    </row>
    <row r="18" spans="1:8" x14ac:dyDescent="0.2">
      <c r="A18" s="3"/>
      <c r="B18" s="9" t="s">
        <v>23</v>
      </c>
      <c r="C18" s="44">
        <v>880400</v>
      </c>
      <c r="D18" s="44">
        <v>-63160.91</v>
      </c>
      <c r="E18" s="44">
        <f t="shared" si="0"/>
        <v>817239.09</v>
      </c>
      <c r="F18" s="44">
        <v>608395.24</v>
      </c>
      <c r="G18" s="44">
        <v>607395.24</v>
      </c>
      <c r="H18" s="44">
        <f t="shared" si="1"/>
        <v>208843.84999999998</v>
      </c>
    </row>
    <row r="19" spans="1:8" x14ac:dyDescent="0.2">
      <c r="A19" s="3"/>
      <c r="B19" s="9" t="s">
        <v>24</v>
      </c>
      <c r="C19" s="44">
        <v>13814000</v>
      </c>
      <c r="D19" s="44">
        <v>1308935.6599999999</v>
      </c>
      <c r="E19" s="44">
        <f t="shared" si="0"/>
        <v>15122935.66</v>
      </c>
      <c r="F19" s="44">
        <v>13953822.76</v>
      </c>
      <c r="G19" s="44">
        <v>13952784.130000001</v>
      </c>
      <c r="H19" s="44">
        <f t="shared" si="1"/>
        <v>1169112.9000000004</v>
      </c>
    </row>
    <row r="20" spans="1:8" x14ac:dyDescent="0.2">
      <c r="A20" s="3"/>
      <c r="B20" s="9" t="s">
        <v>25</v>
      </c>
      <c r="C20" s="44">
        <v>1792273</v>
      </c>
      <c r="D20" s="44">
        <v>541930.72</v>
      </c>
      <c r="E20" s="44">
        <f t="shared" si="0"/>
        <v>2334203.7199999997</v>
      </c>
      <c r="F20" s="44">
        <v>1983750.95</v>
      </c>
      <c r="G20" s="44">
        <v>1983750.95</v>
      </c>
      <c r="H20" s="44">
        <f t="shared" si="1"/>
        <v>350452.76999999979</v>
      </c>
    </row>
    <row r="21" spans="1:8" x14ac:dyDescent="0.2">
      <c r="A21" s="3"/>
      <c r="B21" s="9" t="s">
        <v>26</v>
      </c>
      <c r="C21" s="44">
        <v>0</v>
      </c>
      <c r="D21" s="44">
        <v>0</v>
      </c>
      <c r="E21" s="44">
        <f t="shared" si="0"/>
        <v>0</v>
      </c>
      <c r="F21" s="44">
        <v>0</v>
      </c>
      <c r="G21" s="44">
        <v>0</v>
      </c>
      <c r="H21" s="44">
        <f t="shared" si="1"/>
        <v>0</v>
      </c>
    </row>
    <row r="22" spans="1:8" x14ac:dyDescent="0.2">
      <c r="A22" s="3"/>
      <c r="B22" s="9" t="s">
        <v>27</v>
      </c>
      <c r="C22" s="44">
        <v>3819783</v>
      </c>
      <c r="D22" s="44">
        <v>662967.72</v>
      </c>
      <c r="E22" s="44">
        <f t="shared" si="0"/>
        <v>4482750.72</v>
      </c>
      <c r="F22" s="44">
        <v>4079739.33</v>
      </c>
      <c r="G22" s="44">
        <v>4079739.33</v>
      </c>
      <c r="H22" s="44">
        <f t="shared" si="1"/>
        <v>403011.38999999966</v>
      </c>
    </row>
    <row r="23" spans="1:8" x14ac:dyDescent="0.2">
      <c r="A23" s="41" t="s">
        <v>28</v>
      </c>
      <c r="B23" s="5"/>
      <c r="C23" s="44">
        <f>SUM(C24:C32)</f>
        <v>57861993.510000005</v>
      </c>
      <c r="D23" s="44">
        <f>SUM(D24:D32)</f>
        <v>3670009.8499999996</v>
      </c>
      <c r="E23" s="44">
        <f t="shared" si="0"/>
        <v>61532003.360000007</v>
      </c>
      <c r="F23" s="44">
        <f>SUM(F24:F32)</f>
        <v>55172526.559999995</v>
      </c>
      <c r="G23" s="44">
        <f>SUM(G24:G32)</f>
        <v>52760916.219999999</v>
      </c>
      <c r="H23" s="44">
        <f t="shared" si="1"/>
        <v>6359476.8000000119</v>
      </c>
    </row>
    <row r="24" spans="1:8" x14ac:dyDescent="0.2">
      <c r="A24" s="3"/>
      <c r="B24" s="9" t="s">
        <v>29</v>
      </c>
      <c r="C24" s="44">
        <v>16256500</v>
      </c>
      <c r="D24" s="44">
        <v>554500</v>
      </c>
      <c r="E24" s="44">
        <f t="shared" si="0"/>
        <v>16811000</v>
      </c>
      <c r="F24" s="44">
        <v>16143968.869999999</v>
      </c>
      <c r="G24" s="44">
        <v>16143968.869999999</v>
      </c>
      <c r="H24" s="44">
        <f t="shared" si="1"/>
        <v>667031.13000000082</v>
      </c>
    </row>
    <row r="25" spans="1:8" x14ac:dyDescent="0.2">
      <c r="A25" s="3"/>
      <c r="B25" s="9" t="s">
        <v>30</v>
      </c>
      <c r="C25" s="44">
        <v>1805393.51</v>
      </c>
      <c r="D25" s="44">
        <v>109867.09</v>
      </c>
      <c r="E25" s="44">
        <f t="shared" si="0"/>
        <v>1915260.6</v>
      </c>
      <c r="F25" s="44">
        <v>1787822.22</v>
      </c>
      <c r="G25" s="44">
        <v>1774859.16</v>
      </c>
      <c r="H25" s="44">
        <f t="shared" si="1"/>
        <v>127438.38000000012</v>
      </c>
    </row>
    <row r="26" spans="1:8" x14ac:dyDescent="0.2">
      <c r="A26" s="3"/>
      <c r="B26" s="9" t="s">
        <v>31</v>
      </c>
      <c r="C26" s="44">
        <v>7684000</v>
      </c>
      <c r="D26" s="44">
        <v>2879611.98</v>
      </c>
      <c r="E26" s="44">
        <f t="shared" si="0"/>
        <v>10563611.98</v>
      </c>
      <c r="F26" s="44">
        <v>8408779.4600000009</v>
      </c>
      <c r="G26" s="44">
        <v>8361219.46</v>
      </c>
      <c r="H26" s="44">
        <f t="shared" si="1"/>
        <v>2154832.5199999996</v>
      </c>
    </row>
    <row r="27" spans="1:8" x14ac:dyDescent="0.2">
      <c r="A27" s="3"/>
      <c r="B27" s="9" t="s">
        <v>32</v>
      </c>
      <c r="C27" s="44">
        <v>2836000</v>
      </c>
      <c r="D27" s="44">
        <v>-396661.74</v>
      </c>
      <c r="E27" s="44">
        <f t="shared" si="0"/>
        <v>2439338.2599999998</v>
      </c>
      <c r="F27" s="44">
        <v>2207465.06</v>
      </c>
      <c r="G27" s="44">
        <v>2207465.06</v>
      </c>
      <c r="H27" s="44">
        <f t="shared" si="1"/>
        <v>231873.19999999972</v>
      </c>
    </row>
    <row r="28" spans="1:8" x14ac:dyDescent="0.2">
      <c r="A28" s="3"/>
      <c r="B28" s="9" t="s">
        <v>33</v>
      </c>
      <c r="C28" s="44">
        <v>1691700</v>
      </c>
      <c r="D28" s="44">
        <v>207030.16</v>
      </c>
      <c r="E28" s="44">
        <f t="shared" si="0"/>
        <v>1898730.16</v>
      </c>
      <c r="F28" s="44">
        <v>1542677.56</v>
      </c>
      <c r="G28" s="44">
        <v>1397677.56</v>
      </c>
      <c r="H28" s="44">
        <f t="shared" si="1"/>
        <v>356052.59999999986</v>
      </c>
    </row>
    <row r="29" spans="1:8" x14ac:dyDescent="0.2">
      <c r="A29" s="3"/>
      <c r="B29" s="9" t="s">
        <v>34</v>
      </c>
      <c r="C29" s="44">
        <v>2181000</v>
      </c>
      <c r="D29" s="44">
        <v>557878.97</v>
      </c>
      <c r="E29" s="44">
        <f t="shared" si="0"/>
        <v>2738878.9699999997</v>
      </c>
      <c r="F29" s="44">
        <v>2700868.54</v>
      </c>
      <c r="G29" s="44">
        <v>2524863.71</v>
      </c>
      <c r="H29" s="44">
        <f t="shared" si="1"/>
        <v>38010.429999999702</v>
      </c>
    </row>
    <row r="30" spans="1:8" x14ac:dyDescent="0.2">
      <c r="A30" s="3"/>
      <c r="B30" s="9" t="s">
        <v>35</v>
      </c>
      <c r="C30" s="44">
        <v>495400</v>
      </c>
      <c r="D30" s="44">
        <v>-57134</v>
      </c>
      <c r="E30" s="44">
        <f t="shared" si="0"/>
        <v>438266</v>
      </c>
      <c r="F30" s="44">
        <v>180022.31</v>
      </c>
      <c r="G30" s="44">
        <v>180022.31</v>
      </c>
      <c r="H30" s="44">
        <f t="shared" si="1"/>
        <v>258243.69</v>
      </c>
    </row>
    <row r="31" spans="1:8" x14ac:dyDescent="0.2">
      <c r="A31" s="3"/>
      <c r="B31" s="9" t="s">
        <v>36</v>
      </c>
      <c r="C31" s="44">
        <v>1643000</v>
      </c>
      <c r="D31" s="44">
        <v>1460184</v>
      </c>
      <c r="E31" s="44">
        <f t="shared" si="0"/>
        <v>3103184</v>
      </c>
      <c r="F31" s="44">
        <v>3004208.93</v>
      </c>
      <c r="G31" s="44">
        <v>2920688.93</v>
      </c>
      <c r="H31" s="44">
        <f t="shared" si="1"/>
        <v>98975.069999999832</v>
      </c>
    </row>
    <row r="32" spans="1:8" x14ac:dyDescent="0.2">
      <c r="A32" s="3"/>
      <c r="B32" s="9" t="s">
        <v>37</v>
      </c>
      <c r="C32" s="44">
        <v>23269000</v>
      </c>
      <c r="D32" s="44">
        <v>-1645266.61</v>
      </c>
      <c r="E32" s="44">
        <f t="shared" si="0"/>
        <v>21623733.390000001</v>
      </c>
      <c r="F32" s="44">
        <v>19196713.609999999</v>
      </c>
      <c r="G32" s="44">
        <v>17250151.16</v>
      </c>
      <c r="H32" s="44">
        <f t="shared" si="1"/>
        <v>2427019.7800000012</v>
      </c>
    </row>
    <row r="33" spans="1:8" x14ac:dyDescent="0.2">
      <c r="A33" s="41" t="s">
        <v>38</v>
      </c>
      <c r="B33" s="5"/>
      <c r="C33" s="44">
        <f>SUM(C34:C42)</f>
        <v>40210067</v>
      </c>
      <c r="D33" s="44">
        <f>SUM(D34:D42)</f>
        <v>40076992.129999995</v>
      </c>
      <c r="E33" s="44">
        <f t="shared" si="0"/>
        <v>80287059.129999995</v>
      </c>
      <c r="F33" s="44">
        <f>SUM(F34:F42)</f>
        <v>73392457.209999993</v>
      </c>
      <c r="G33" s="44">
        <f>SUM(G34:G42)</f>
        <v>64782518.819999993</v>
      </c>
      <c r="H33" s="44">
        <f t="shared" si="1"/>
        <v>6894601.9200000018</v>
      </c>
    </row>
    <row r="34" spans="1:8" x14ac:dyDescent="0.2">
      <c r="A34" s="3"/>
      <c r="B34" s="9" t="s">
        <v>39</v>
      </c>
      <c r="C34" s="44">
        <v>0</v>
      </c>
      <c r="D34" s="44">
        <v>0</v>
      </c>
      <c r="E34" s="44">
        <f t="shared" si="0"/>
        <v>0</v>
      </c>
      <c r="F34" s="44">
        <v>0</v>
      </c>
      <c r="G34" s="44">
        <v>0</v>
      </c>
      <c r="H34" s="44">
        <f t="shared" si="1"/>
        <v>0</v>
      </c>
    </row>
    <row r="35" spans="1:8" x14ac:dyDescent="0.2">
      <c r="A35" s="3"/>
      <c r="B35" s="9" t="s">
        <v>40</v>
      </c>
      <c r="C35" s="44">
        <v>15478894</v>
      </c>
      <c r="D35" s="44">
        <v>210000</v>
      </c>
      <c r="E35" s="44">
        <f t="shared" si="0"/>
        <v>15688894</v>
      </c>
      <c r="F35" s="44">
        <v>15688893.960000001</v>
      </c>
      <c r="G35" s="44">
        <v>15688893.960000001</v>
      </c>
      <c r="H35" s="44">
        <f t="shared" si="1"/>
        <v>3.9999999105930328E-2</v>
      </c>
    </row>
    <row r="36" spans="1:8" x14ac:dyDescent="0.2">
      <c r="A36" s="3"/>
      <c r="B36" s="9" t="s">
        <v>41</v>
      </c>
      <c r="C36" s="44">
        <v>5000</v>
      </c>
      <c r="D36" s="44">
        <v>13383320.789999999</v>
      </c>
      <c r="E36" s="44">
        <f t="shared" si="0"/>
        <v>13388320.789999999</v>
      </c>
      <c r="F36" s="44">
        <v>7855100.79</v>
      </c>
      <c r="G36" s="44">
        <v>7855100.79</v>
      </c>
      <c r="H36" s="44">
        <f t="shared" si="1"/>
        <v>5533219.9999999991</v>
      </c>
    </row>
    <row r="37" spans="1:8" x14ac:dyDescent="0.2">
      <c r="A37" s="3"/>
      <c r="B37" s="9" t="s">
        <v>42</v>
      </c>
      <c r="C37" s="44">
        <v>16184000</v>
      </c>
      <c r="D37" s="44">
        <v>26733671.34</v>
      </c>
      <c r="E37" s="44">
        <f t="shared" si="0"/>
        <v>42917671.340000004</v>
      </c>
      <c r="F37" s="44">
        <v>42491979.189999998</v>
      </c>
      <c r="G37" s="44">
        <v>33882040.799999997</v>
      </c>
      <c r="H37" s="44">
        <f t="shared" si="1"/>
        <v>425692.15000000596</v>
      </c>
    </row>
    <row r="38" spans="1:8" x14ac:dyDescent="0.2">
      <c r="A38" s="3"/>
      <c r="B38" s="9" t="s">
        <v>43</v>
      </c>
      <c r="C38" s="44">
        <v>8262173</v>
      </c>
      <c r="D38" s="44">
        <v>0</v>
      </c>
      <c r="E38" s="44">
        <f t="shared" si="0"/>
        <v>8262173</v>
      </c>
      <c r="F38" s="44">
        <v>7336483.2699999996</v>
      </c>
      <c r="G38" s="44">
        <v>7336483.2699999996</v>
      </c>
      <c r="H38" s="44">
        <f t="shared" si="1"/>
        <v>925689.73000000045</v>
      </c>
    </row>
    <row r="39" spans="1:8" x14ac:dyDescent="0.2">
      <c r="A39" s="3"/>
      <c r="B39" s="9" t="s">
        <v>44</v>
      </c>
      <c r="C39" s="44">
        <v>0</v>
      </c>
      <c r="D39" s="44">
        <v>0</v>
      </c>
      <c r="E39" s="44">
        <f t="shared" si="0"/>
        <v>0</v>
      </c>
      <c r="F39" s="44">
        <v>0</v>
      </c>
      <c r="G39" s="44">
        <v>0</v>
      </c>
      <c r="H39" s="44">
        <f t="shared" si="1"/>
        <v>0</v>
      </c>
    </row>
    <row r="40" spans="1:8" x14ac:dyDescent="0.2">
      <c r="A40" s="3"/>
      <c r="B40" s="9" t="s">
        <v>45</v>
      </c>
      <c r="C40" s="44">
        <v>0</v>
      </c>
      <c r="D40" s="44">
        <v>0</v>
      </c>
      <c r="E40" s="44">
        <f t="shared" si="0"/>
        <v>0</v>
      </c>
      <c r="F40" s="44">
        <v>0</v>
      </c>
      <c r="G40" s="44">
        <v>0</v>
      </c>
      <c r="H40" s="44">
        <f t="shared" si="1"/>
        <v>0</v>
      </c>
    </row>
    <row r="41" spans="1:8" x14ac:dyDescent="0.2">
      <c r="A41" s="3"/>
      <c r="B41" s="9" t="s">
        <v>46</v>
      </c>
      <c r="C41" s="44">
        <v>0</v>
      </c>
      <c r="D41" s="44">
        <v>0</v>
      </c>
      <c r="E41" s="44">
        <f t="shared" si="0"/>
        <v>0</v>
      </c>
      <c r="F41" s="44">
        <v>0</v>
      </c>
      <c r="G41" s="44">
        <v>0</v>
      </c>
      <c r="H41" s="44">
        <f t="shared" si="1"/>
        <v>0</v>
      </c>
    </row>
    <row r="42" spans="1:8" x14ac:dyDescent="0.2">
      <c r="A42" s="3"/>
      <c r="B42" s="9" t="s">
        <v>47</v>
      </c>
      <c r="C42" s="44">
        <v>280000</v>
      </c>
      <c r="D42" s="44">
        <v>-250000</v>
      </c>
      <c r="E42" s="44">
        <f t="shared" si="0"/>
        <v>30000</v>
      </c>
      <c r="F42" s="44">
        <v>20000</v>
      </c>
      <c r="G42" s="44">
        <v>20000</v>
      </c>
      <c r="H42" s="44">
        <f t="shared" si="1"/>
        <v>10000</v>
      </c>
    </row>
    <row r="43" spans="1:8" x14ac:dyDescent="0.2">
      <c r="A43" s="41" t="s">
        <v>48</v>
      </c>
      <c r="B43" s="5"/>
      <c r="C43" s="44">
        <f>SUM(C44:C52)</f>
        <v>3272345.16</v>
      </c>
      <c r="D43" s="44">
        <f>SUM(D44:D52)</f>
        <v>2887198.33</v>
      </c>
      <c r="E43" s="44">
        <f t="shared" si="0"/>
        <v>6159543.4900000002</v>
      </c>
      <c r="F43" s="44">
        <f>SUM(F44:F52)</f>
        <v>5784033.8200000003</v>
      </c>
      <c r="G43" s="44">
        <f>SUM(G44:G52)</f>
        <v>3769605.72</v>
      </c>
      <c r="H43" s="44">
        <f t="shared" si="1"/>
        <v>375509.66999999993</v>
      </c>
    </row>
    <row r="44" spans="1:8" x14ac:dyDescent="0.2">
      <c r="A44" s="3"/>
      <c r="B44" s="9" t="s">
        <v>49</v>
      </c>
      <c r="C44" s="44">
        <v>538345.16</v>
      </c>
      <c r="D44" s="44">
        <v>351049.63</v>
      </c>
      <c r="E44" s="44">
        <f t="shared" si="0"/>
        <v>889394.79</v>
      </c>
      <c r="F44" s="44">
        <v>672530.23</v>
      </c>
      <c r="G44" s="44">
        <v>637600.93000000005</v>
      </c>
      <c r="H44" s="44">
        <f t="shared" si="1"/>
        <v>216864.56000000006</v>
      </c>
    </row>
    <row r="45" spans="1:8" x14ac:dyDescent="0.2">
      <c r="A45" s="3"/>
      <c r="B45" s="9" t="s">
        <v>50</v>
      </c>
      <c r="C45" s="44">
        <v>278000</v>
      </c>
      <c r="D45" s="44">
        <v>14601.56</v>
      </c>
      <c r="E45" s="44">
        <f t="shared" si="0"/>
        <v>292601.56</v>
      </c>
      <c r="F45" s="44">
        <v>265200.36</v>
      </c>
      <c r="G45" s="44">
        <v>235701.56</v>
      </c>
      <c r="H45" s="44">
        <f t="shared" si="1"/>
        <v>27401.200000000012</v>
      </c>
    </row>
    <row r="46" spans="1:8" x14ac:dyDescent="0.2">
      <c r="A46" s="3"/>
      <c r="B46" s="9" t="s">
        <v>51</v>
      </c>
      <c r="C46" s="44">
        <v>0</v>
      </c>
      <c r="D46" s="44">
        <v>68440</v>
      </c>
      <c r="E46" s="44">
        <f t="shared" si="0"/>
        <v>68440</v>
      </c>
      <c r="F46" s="44">
        <v>68440</v>
      </c>
      <c r="G46" s="44">
        <v>68440</v>
      </c>
      <c r="H46" s="44">
        <f t="shared" si="1"/>
        <v>0</v>
      </c>
    </row>
    <row r="47" spans="1:8" x14ac:dyDescent="0.2">
      <c r="A47" s="3"/>
      <c r="B47" s="9" t="s">
        <v>52</v>
      </c>
      <c r="C47" s="44">
        <v>2004500</v>
      </c>
      <c r="D47" s="44">
        <v>2017000</v>
      </c>
      <c r="E47" s="44">
        <f t="shared" si="0"/>
        <v>4021500</v>
      </c>
      <c r="F47" s="44">
        <v>4016200</v>
      </c>
      <c r="G47" s="44">
        <v>2066200</v>
      </c>
      <c r="H47" s="44">
        <f t="shared" si="1"/>
        <v>5300</v>
      </c>
    </row>
    <row r="48" spans="1:8" x14ac:dyDescent="0.2">
      <c r="A48" s="3"/>
      <c r="B48" s="9" t="s">
        <v>53</v>
      </c>
      <c r="C48" s="44">
        <v>0</v>
      </c>
      <c r="D48" s="44">
        <v>0</v>
      </c>
      <c r="E48" s="44">
        <f t="shared" si="0"/>
        <v>0</v>
      </c>
      <c r="F48" s="44">
        <v>0</v>
      </c>
      <c r="G48" s="44">
        <v>0</v>
      </c>
      <c r="H48" s="44">
        <f t="shared" si="1"/>
        <v>0</v>
      </c>
    </row>
    <row r="49" spans="1:8" x14ac:dyDescent="0.2">
      <c r="A49" s="3"/>
      <c r="B49" s="9" t="s">
        <v>54</v>
      </c>
      <c r="C49" s="44">
        <v>450500</v>
      </c>
      <c r="D49" s="44">
        <v>436107.14</v>
      </c>
      <c r="E49" s="44">
        <f t="shared" si="0"/>
        <v>886607.14</v>
      </c>
      <c r="F49" s="44">
        <v>761663.23</v>
      </c>
      <c r="G49" s="44">
        <v>761663.23</v>
      </c>
      <c r="H49" s="44">
        <f t="shared" si="1"/>
        <v>124943.91000000003</v>
      </c>
    </row>
    <row r="50" spans="1:8" x14ac:dyDescent="0.2">
      <c r="A50" s="3"/>
      <c r="B50" s="9" t="s">
        <v>55</v>
      </c>
      <c r="C50" s="44">
        <v>0</v>
      </c>
      <c r="D50" s="44">
        <v>0</v>
      </c>
      <c r="E50" s="44">
        <f t="shared" si="0"/>
        <v>0</v>
      </c>
      <c r="F50" s="44">
        <v>0</v>
      </c>
      <c r="G50" s="44">
        <v>0</v>
      </c>
      <c r="H50" s="44">
        <f t="shared" si="1"/>
        <v>0</v>
      </c>
    </row>
    <row r="51" spans="1:8" x14ac:dyDescent="0.2">
      <c r="A51" s="3"/>
      <c r="B51" s="9" t="s">
        <v>56</v>
      </c>
      <c r="C51" s="44">
        <v>0</v>
      </c>
      <c r="D51" s="44">
        <v>0</v>
      </c>
      <c r="E51" s="44">
        <f t="shared" si="0"/>
        <v>0</v>
      </c>
      <c r="F51" s="44">
        <v>0</v>
      </c>
      <c r="G51" s="44">
        <v>0</v>
      </c>
      <c r="H51" s="44">
        <f t="shared" si="1"/>
        <v>0</v>
      </c>
    </row>
    <row r="52" spans="1:8" x14ac:dyDescent="0.2">
      <c r="A52" s="3"/>
      <c r="B52" s="9" t="s">
        <v>57</v>
      </c>
      <c r="C52" s="44">
        <v>1000</v>
      </c>
      <c r="D52" s="44">
        <v>0</v>
      </c>
      <c r="E52" s="44">
        <f t="shared" si="0"/>
        <v>1000</v>
      </c>
      <c r="F52" s="44">
        <v>0</v>
      </c>
      <c r="G52" s="44">
        <v>0</v>
      </c>
      <c r="H52" s="44">
        <f t="shared" si="1"/>
        <v>1000</v>
      </c>
    </row>
    <row r="53" spans="1:8" x14ac:dyDescent="0.2">
      <c r="A53" s="41" t="s">
        <v>58</v>
      </c>
      <c r="B53" s="5"/>
      <c r="C53" s="44">
        <f>SUM(C54:C56)</f>
        <v>125140000</v>
      </c>
      <c r="D53" s="44">
        <f>SUM(D54:D56)</f>
        <v>95699119.640000001</v>
      </c>
      <c r="E53" s="44">
        <f t="shared" si="0"/>
        <v>220839119.63999999</v>
      </c>
      <c r="F53" s="44">
        <f>SUM(F54:F56)</f>
        <v>161106302.31</v>
      </c>
      <c r="G53" s="44">
        <f>SUM(G54:G56)</f>
        <v>140328017.39000002</v>
      </c>
      <c r="H53" s="44">
        <f t="shared" si="1"/>
        <v>59732817.329999983</v>
      </c>
    </row>
    <row r="54" spans="1:8" x14ac:dyDescent="0.2">
      <c r="A54" s="3"/>
      <c r="B54" s="9" t="s">
        <v>59</v>
      </c>
      <c r="C54" s="44">
        <v>125140000</v>
      </c>
      <c r="D54" s="44">
        <v>93884519.390000001</v>
      </c>
      <c r="E54" s="44">
        <f t="shared" si="0"/>
        <v>219024519.38999999</v>
      </c>
      <c r="F54" s="44">
        <v>159977923.78</v>
      </c>
      <c r="G54" s="44">
        <v>139199638.86000001</v>
      </c>
      <c r="H54" s="44">
        <f t="shared" si="1"/>
        <v>59046595.609999985</v>
      </c>
    </row>
    <row r="55" spans="1:8" x14ac:dyDescent="0.2">
      <c r="A55" s="3"/>
      <c r="B55" s="9" t="s">
        <v>60</v>
      </c>
      <c r="C55" s="44">
        <v>0</v>
      </c>
      <c r="D55" s="44">
        <v>1814600.25</v>
      </c>
      <c r="E55" s="44">
        <f t="shared" si="0"/>
        <v>1814600.25</v>
      </c>
      <c r="F55" s="44">
        <v>1128378.53</v>
      </c>
      <c r="G55" s="44">
        <v>1128378.53</v>
      </c>
      <c r="H55" s="44">
        <f t="shared" si="1"/>
        <v>686221.72</v>
      </c>
    </row>
    <row r="56" spans="1:8" x14ac:dyDescent="0.2">
      <c r="A56" s="3"/>
      <c r="B56" s="9" t="s">
        <v>61</v>
      </c>
      <c r="C56" s="44">
        <v>0</v>
      </c>
      <c r="D56" s="44">
        <v>0</v>
      </c>
      <c r="E56" s="44">
        <f t="shared" si="0"/>
        <v>0</v>
      </c>
      <c r="F56" s="44">
        <v>0</v>
      </c>
      <c r="G56" s="44">
        <v>0</v>
      </c>
      <c r="H56" s="44">
        <f t="shared" si="1"/>
        <v>0</v>
      </c>
    </row>
    <row r="57" spans="1:8" x14ac:dyDescent="0.2">
      <c r="A57" s="41" t="s">
        <v>62</v>
      </c>
      <c r="B57" s="5"/>
      <c r="C57" s="44">
        <f>SUM(C58:C64)</f>
        <v>0</v>
      </c>
      <c r="D57" s="44">
        <f>SUM(D58:D64)</f>
        <v>0</v>
      </c>
      <c r="E57" s="44">
        <f t="shared" si="0"/>
        <v>0</v>
      </c>
      <c r="F57" s="44">
        <f>SUM(F58:F64)</f>
        <v>0</v>
      </c>
      <c r="G57" s="44">
        <f>SUM(G58:G64)</f>
        <v>0</v>
      </c>
      <c r="H57" s="44">
        <f t="shared" si="1"/>
        <v>0</v>
      </c>
    </row>
    <row r="58" spans="1:8" x14ac:dyDescent="0.2">
      <c r="A58" s="3"/>
      <c r="B58" s="9" t="s">
        <v>63</v>
      </c>
      <c r="C58" s="44">
        <v>0</v>
      </c>
      <c r="D58" s="44">
        <v>0</v>
      </c>
      <c r="E58" s="44">
        <f t="shared" si="0"/>
        <v>0</v>
      </c>
      <c r="F58" s="44">
        <v>0</v>
      </c>
      <c r="G58" s="44">
        <v>0</v>
      </c>
      <c r="H58" s="44">
        <f t="shared" si="1"/>
        <v>0</v>
      </c>
    </row>
    <row r="59" spans="1:8" x14ac:dyDescent="0.2">
      <c r="A59" s="3"/>
      <c r="B59" s="9" t="s">
        <v>64</v>
      </c>
      <c r="C59" s="44">
        <v>0</v>
      </c>
      <c r="D59" s="44">
        <v>0</v>
      </c>
      <c r="E59" s="44">
        <f t="shared" si="0"/>
        <v>0</v>
      </c>
      <c r="F59" s="44">
        <v>0</v>
      </c>
      <c r="G59" s="44">
        <v>0</v>
      </c>
      <c r="H59" s="44">
        <f t="shared" si="1"/>
        <v>0</v>
      </c>
    </row>
    <row r="60" spans="1:8" x14ac:dyDescent="0.2">
      <c r="A60" s="3"/>
      <c r="B60" s="9" t="s">
        <v>65</v>
      </c>
      <c r="C60" s="44">
        <v>0</v>
      </c>
      <c r="D60" s="44">
        <v>0</v>
      </c>
      <c r="E60" s="44">
        <f t="shared" si="0"/>
        <v>0</v>
      </c>
      <c r="F60" s="44">
        <v>0</v>
      </c>
      <c r="G60" s="44">
        <v>0</v>
      </c>
      <c r="H60" s="44">
        <f t="shared" si="1"/>
        <v>0</v>
      </c>
    </row>
    <row r="61" spans="1:8" x14ac:dyDescent="0.2">
      <c r="A61" s="3"/>
      <c r="B61" s="9" t="s">
        <v>66</v>
      </c>
      <c r="C61" s="44">
        <v>0</v>
      </c>
      <c r="D61" s="44">
        <v>0</v>
      </c>
      <c r="E61" s="44">
        <f t="shared" si="0"/>
        <v>0</v>
      </c>
      <c r="F61" s="44">
        <v>0</v>
      </c>
      <c r="G61" s="44">
        <v>0</v>
      </c>
      <c r="H61" s="44">
        <f t="shared" si="1"/>
        <v>0</v>
      </c>
    </row>
    <row r="62" spans="1:8" x14ac:dyDescent="0.2">
      <c r="A62" s="3"/>
      <c r="B62" s="9" t="s">
        <v>67</v>
      </c>
      <c r="C62" s="44">
        <v>0</v>
      </c>
      <c r="D62" s="44">
        <v>0</v>
      </c>
      <c r="E62" s="44">
        <f t="shared" si="0"/>
        <v>0</v>
      </c>
      <c r="F62" s="44">
        <v>0</v>
      </c>
      <c r="G62" s="44">
        <v>0</v>
      </c>
      <c r="H62" s="44">
        <f t="shared" si="1"/>
        <v>0</v>
      </c>
    </row>
    <row r="63" spans="1:8" x14ac:dyDescent="0.2">
      <c r="A63" s="3"/>
      <c r="B63" s="9" t="s">
        <v>68</v>
      </c>
      <c r="C63" s="44">
        <v>0</v>
      </c>
      <c r="D63" s="44">
        <v>0</v>
      </c>
      <c r="E63" s="44">
        <f t="shared" si="0"/>
        <v>0</v>
      </c>
      <c r="F63" s="44">
        <v>0</v>
      </c>
      <c r="G63" s="44">
        <v>0</v>
      </c>
      <c r="H63" s="44">
        <f t="shared" si="1"/>
        <v>0</v>
      </c>
    </row>
    <row r="64" spans="1:8" x14ac:dyDescent="0.2">
      <c r="A64" s="3"/>
      <c r="B64" s="9" t="s">
        <v>69</v>
      </c>
      <c r="C64" s="44">
        <v>0</v>
      </c>
      <c r="D64" s="44">
        <v>0</v>
      </c>
      <c r="E64" s="44">
        <f t="shared" si="0"/>
        <v>0</v>
      </c>
      <c r="F64" s="44">
        <v>0</v>
      </c>
      <c r="G64" s="44">
        <v>0</v>
      </c>
      <c r="H64" s="44">
        <f t="shared" si="1"/>
        <v>0</v>
      </c>
    </row>
    <row r="65" spans="1:8" x14ac:dyDescent="0.2">
      <c r="A65" s="41" t="s">
        <v>70</v>
      </c>
      <c r="B65" s="5"/>
      <c r="C65" s="44">
        <f>SUM(C66:C68)</f>
        <v>0</v>
      </c>
      <c r="D65" s="44">
        <f>SUM(D66:D68)</f>
        <v>423065.11</v>
      </c>
      <c r="E65" s="44">
        <f t="shared" si="0"/>
        <v>423065.11</v>
      </c>
      <c r="F65" s="44">
        <f>SUM(F66:F68)</f>
        <v>423065.08</v>
      </c>
      <c r="G65" s="44">
        <f>SUM(G66:G68)</f>
        <v>423065.08</v>
      </c>
      <c r="H65" s="44">
        <f t="shared" si="1"/>
        <v>2.9999999969732016E-2</v>
      </c>
    </row>
    <row r="66" spans="1:8" x14ac:dyDescent="0.2">
      <c r="A66" s="3"/>
      <c r="B66" s="9" t="s">
        <v>71</v>
      </c>
      <c r="C66" s="44">
        <v>0</v>
      </c>
      <c r="D66" s="44">
        <v>0</v>
      </c>
      <c r="E66" s="44">
        <f t="shared" si="0"/>
        <v>0</v>
      </c>
      <c r="F66" s="44">
        <v>0</v>
      </c>
      <c r="G66" s="44">
        <v>0</v>
      </c>
      <c r="H66" s="44">
        <f t="shared" si="1"/>
        <v>0</v>
      </c>
    </row>
    <row r="67" spans="1:8" x14ac:dyDescent="0.2">
      <c r="A67" s="3"/>
      <c r="B67" s="9" t="s">
        <v>72</v>
      </c>
      <c r="C67" s="44">
        <v>0</v>
      </c>
      <c r="D67" s="44">
        <v>0</v>
      </c>
      <c r="E67" s="44">
        <f t="shared" si="0"/>
        <v>0</v>
      </c>
      <c r="F67" s="44">
        <v>0</v>
      </c>
      <c r="G67" s="44">
        <v>0</v>
      </c>
      <c r="H67" s="44">
        <f t="shared" si="1"/>
        <v>0</v>
      </c>
    </row>
    <row r="68" spans="1:8" x14ac:dyDescent="0.2">
      <c r="A68" s="3"/>
      <c r="B68" s="9" t="s">
        <v>73</v>
      </c>
      <c r="C68" s="44">
        <v>0</v>
      </c>
      <c r="D68" s="44">
        <v>423065.11</v>
      </c>
      <c r="E68" s="44">
        <f t="shared" si="0"/>
        <v>423065.11</v>
      </c>
      <c r="F68" s="44">
        <v>423065.08</v>
      </c>
      <c r="G68" s="44">
        <v>423065.08</v>
      </c>
      <c r="H68" s="44">
        <f t="shared" si="1"/>
        <v>2.9999999969732016E-2</v>
      </c>
    </row>
    <row r="69" spans="1:8" x14ac:dyDescent="0.2">
      <c r="A69" s="41" t="s">
        <v>74</v>
      </c>
      <c r="B69" s="5"/>
      <c r="C69" s="44">
        <f>SUM(C70:C76)</f>
        <v>2707142.84</v>
      </c>
      <c r="D69" s="44">
        <f>SUM(D70:D76)</f>
        <v>-480763.44</v>
      </c>
      <c r="E69" s="44">
        <f t="shared" si="0"/>
        <v>2226379.4</v>
      </c>
      <c r="F69" s="44">
        <f>SUM(F70:F76)</f>
        <v>2226379.4000000004</v>
      </c>
      <c r="G69" s="44">
        <f>SUM(G70:G76)</f>
        <v>2226379.4000000004</v>
      </c>
      <c r="H69" s="44">
        <f t="shared" si="1"/>
        <v>0</v>
      </c>
    </row>
    <row r="70" spans="1:8" x14ac:dyDescent="0.2">
      <c r="A70" s="3"/>
      <c r="B70" s="9" t="s">
        <v>75</v>
      </c>
      <c r="C70" s="44">
        <v>1607142.84</v>
      </c>
      <c r="D70" s="44">
        <v>0</v>
      </c>
      <c r="E70" s="44">
        <f t="shared" ref="E70:E76" si="2">C70+D70</f>
        <v>1607142.84</v>
      </c>
      <c r="F70" s="44">
        <v>1607142.84</v>
      </c>
      <c r="G70" s="44">
        <v>1607142.84</v>
      </c>
      <c r="H70" s="44">
        <f t="shared" ref="H70:H76" si="3">E70-F70</f>
        <v>0</v>
      </c>
    </row>
    <row r="71" spans="1:8" x14ac:dyDescent="0.2">
      <c r="A71" s="3"/>
      <c r="B71" s="9" t="s">
        <v>76</v>
      </c>
      <c r="C71" s="44">
        <v>1100000</v>
      </c>
      <c r="D71" s="44">
        <v>-480763.44</v>
      </c>
      <c r="E71" s="44">
        <f t="shared" si="2"/>
        <v>619236.56000000006</v>
      </c>
      <c r="F71" s="44">
        <v>619236.56000000006</v>
      </c>
      <c r="G71" s="44">
        <v>619236.56000000006</v>
      </c>
      <c r="H71" s="44">
        <f t="shared" si="3"/>
        <v>0</v>
      </c>
    </row>
    <row r="72" spans="1:8" x14ac:dyDescent="0.2">
      <c r="A72" s="3"/>
      <c r="B72" s="9" t="s">
        <v>77</v>
      </c>
      <c r="C72" s="44">
        <v>0</v>
      </c>
      <c r="D72" s="44">
        <v>0</v>
      </c>
      <c r="E72" s="44">
        <f t="shared" si="2"/>
        <v>0</v>
      </c>
      <c r="F72" s="44">
        <v>0</v>
      </c>
      <c r="G72" s="44">
        <v>0</v>
      </c>
      <c r="H72" s="44">
        <f t="shared" si="3"/>
        <v>0</v>
      </c>
    </row>
    <row r="73" spans="1:8" x14ac:dyDescent="0.2">
      <c r="A73" s="3"/>
      <c r="B73" s="9" t="s">
        <v>78</v>
      </c>
      <c r="C73" s="44">
        <v>0</v>
      </c>
      <c r="D73" s="44">
        <v>0</v>
      </c>
      <c r="E73" s="44">
        <f t="shared" si="2"/>
        <v>0</v>
      </c>
      <c r="F73" s="44">
        <v>0</v>
      </c>
      <c r="G73" s="44">
        <v>0</v>
      </c>
      <c r="H73" s="44">
        <f t="shared" si="3"/>
        <v>0</v>
      </c>
    </row>
    <row r="74" spans="1:8" x14ac:dyDescent="0.2">
      <c r="A74" s="3"/>
      <c r="B74" s="9" t="s">
        <v>79</v>
      </c>
      <c r="C74" s="44">
        <v>0</v>
      </c>
      <c r="D74" s="44">
        <v>0</v>
      </c>
      <c r="E74" s="44">
        <f t="shared" si="2"/>
        <v>0</v>
      </c>
      <c r="F74" s="44">
        <v>0</v>
      </c>
      <c r="G74" s="44">
        <v>0</v>
      </c>
      <c r="H74" s="44">
        <f t="shared" si="3"/>
        <v>0</v>
      </c>
    </row>
    <row r="75" spans="1:8" x14ac:dyDescent="0.2">
      <c r="A75" s="3"/>
      <c r="B75" s="9" t="s">
        <v>80</v>
      </c>
      <c r="C75" s="44">
        <v>0</v>
      </c>
      <c r="D75" s="44">
        <v>0</v>
      </c>
      <c r="E75" s="44">
        <f t="shared" si="2"/>
        <v>0</v>
      </c>
      <c r="F75" s="44">
        <v>0</v>
      </c>
      <c r="G75" s="44">
        <v>0</v>
      </c>
      <c r="H75" s="44">
        <f t="shared" si="3"/>
        <v>0</v>
      </c>
    </row>
    <row r="76" spans="1:8" x14ac:dyDescent="0.2">
      <c r="A76" s="4"/>
      <c r="B76" s="10" t="s">
        <v>81</v>
      </c>
      <c r="C76" s="45">
        <v>0</v>
      </c>
      <c r="D76" s="45">
        <v>0</v>
      </c>
      <c r="E76" s="45">
        <f t="shared" si="2"/>
        <v>0</v>
      </c>
      <c r="F76" s="45">
        <v>0</v>
      </c>
      <c r="G76" s="45">
        <v>0</v>
      </c>
      <c r="H76" s="45">
        <f t="shared" si="3"/>
        <v>0</v>
      </c>
    </row>
    <row r="77" spans="1:8" x14ac:dyDescent="0.2">
      <c r="A77" s="6"/>
      <c r="B77" s="11" t="s">
        <v>82</v>
      </c>
      <c r="C77" s="42">
        <f t="shared" ref="C77:H77" si="4">SUM(C5+C13+C23+C33+C43+C53+C57+C65+C69)</f>
        <v>430000000</v>
      </c>
      <c r="D77" s="42">
        <f t="shared" si="4"/>
        <v>148346793.21000001</v>
      </c>
      <c r="E77" s="42">
        <f t="shared" si="4"/>
        <v>578346793.21000004</v>
      </c>
      <c r="F77" s="42">
        <f t="shared" si="4"/>
        <v>491204747.23999995</v>
      </c>
      <c r="G77" s="42">
        <f t="shared" si="4"/>
        <v>456228542.02000004</v>
      </c>
      <c r="H77" s="42">
        <f t="shared" si="4"/>
        <v>87142045.969999999</v>
      </c>
    </row>
    <row r="79" spans="1:8" x14ac:dyDescent="0.2">
      <c r="A79" s="1" t="s">
        <v>193</v>
      </c>
    </row>
    <row r="85" spans="2:8" x14ac:dyDescent="0.2">
      <c r="B85" s="48"/>
      <c r="C85" s="48"/>
      <c r="D85" s="48"/>
      <c r="E85" s="48"/>
      <c r="F85" s="48"/>
      <c r="G85" s="48"/>
      <c r="H85" s="48"/>
    </row>
    <row r="86" spans="2:8" x14ac:dyDescent="0.2">
      <c r="B86" s="48"/>
      <c r="C86" s="48"/>
      <c r="D86" s="48"/>
      <c r="E86" s="48"/>
      <c r="F86" s="48"/>
      <c r="G86" s="48"/>
      <c r="H86" s="48"/>
    </row>
    <row r="87" spans="2:8" x14ac:dyDescent="0.2">
      <c r="B87" s="48"/>
      <c r="C87" s="48"/>
      <c r="D87" s="48"/>
      <c r="E87" s="48"/>
      <c r="F87" s="48"/>
      <c r="G87" s="48"/>
      <c r="H87" s="48"/>
    </row>
    <row r="88" spans="2:8" x14ac:dyDescent="0.2">
      <c r="B88" s="48"/>
      <c r="C88" s="48"/>
      <c r="D88" s="48"/>
      <c r="E88" s="48"/>
      <c r="F88" s="48"/>
      <c r="G88" s="48"/>
      <c r="H88" s="48"/>
    </row>
    <row r="89" spans="2:8" x14ac:dyDescent="0.2">
      <c r="B89" s="49"/>
      <c r="C89" s="48"/>
      <c r="D89" s="48"/>
      <c r="E89" s="48"/>
      <c r="F89" s="48"/>
      <c r="G89" s="48"/>
      <c r="H89" s="48"/>
    </row>
    <row r="90" spans="2:8" x14ac:dyDescent="0.2">
      <c r="B90" s="48"/>
      <c r="C90" s="50"/>
      <c r="D90" s="51"/>
      <c r="E90" s="48"/>
      <c r="F90" s="48"/>
      <c r="G90" s="48"/>
      <c r="H90" s="48"/>
    </row>
    <row r="91" spans="2:8" x14ac:dyDescent="0.2">
      <c r="B91" s="48"/>
      <c r="C91" s="52"/>
      <c r="D91" s="53"/>
      <c r="E91" s="48"/>
      <c r="F91" s="48"/>
      <c r="G91" s="48"/>
      <c r="H91" s="48"/>
    </row>
    <row r="92" spans="2:8" x14ac:dyDescent="0.2">
      <c r="B92" s="48"/>
      <c r="C92" s="54"/>
      <c r="D92" s="54"/>
      <c r="E92" s="48"/>
      <c r="F92" s="48"/>
      <c r="G92" s="48"/>
      <c r="H92" s="48"/>
    </row>
    <row r="93" spans="2:8" x14ac:dyDescent="0.2">
      <c r="B93" s="48"/>
      <c r="C93" s="54"/>
      <c r="D93" s="54"/>
      <c r="E93" s="48"/>
      <c r="F93" s="48"/>
      <c r="G93" s="48"/>
      <c r="H93" s="48"/>
    </row>
    <row r="94" spans="2:8" x14ac:dyDescent="0.2">
      <c r="B94" s="48"/>
      <c r="C94" s="50"/>
      <c r="D94" s="50"/>
      <c r="E94" s="48"/>
      <c r="F94" s="48"/>
      <c r="G94" s="48"/>
      <c r="H94" s="4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workbookViewId="0">
      <selection activeCell="D21" sqref="D21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8" t="s">
        <v>129</v>
      </c>
      <c r="B1" s="59"/>
      <c r="C1" s="59"/>
      <c r="D1" s="59"/>
      <c r="E1" s="59"/>
      <c r="F1" s="59"/>
      <c r="G1" s="59"/>
      <c r="H1" s="60"/>
    </row>
    <row r="2" spans="1:8" x14ac:dyDescent="0.2">
      <c r="A2" s="63" t="s">
        <v>0</v>
      </c>
      <c r="B2" s="64"/>
      <c r="C2" s="58" t="s">
        <v>1</v>
      </c>
      <c r="D2" s="59"/>
      <c r="E2" s="59"/>
      <c r="F2" s="59"/>
      <c r="G2" s="60"/>
      <c r="H2" s="61" t="s">
        <v>2</v>
      </c>
    </row>
    <row r="3" spans="1:8" ht="24.95" customHeight="1" x14ac:dyDescent="0.2">
      <c r="A3" s="65"/>
      <c r="B3" s="66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62"/>
    </row>
    <row r="4" spans="1:8" x14ac:dyDescent="0.2">
      <c r="A4" s="67"/>
      <c r="B4" s="68"/>
      <c r="C4" s="8">
        <v>1</v>
      </c>
      <c r="D4" s="8">
        <v>2</v>
      </c>
      <c r="E4" s="8" t="s">
        <v>8</v>
      </c>
      <c r="F4" s="8">
        <v>4</v>
      </c>
      <c r="G4" s="8">
        <v>5</v>
      </c>
      <c r="H4" s="8" t="s">
        <v>9</v>
      </c>
    </row>
    <row r="5" spans="1:8" x14ac:dyDescent="0.2">
      <c r="A5" s="3"/>
      <c r="B5" s="14"/>
      <c r="C5" s="17"/>
      <c r="D5" s="17"/>
      <c r="E5" s="17"/>
      <c r="F5" s="17"/>
      <c r="G5" s="17"/>
      <c r="H5" s="17"/>
    </row>
    <row r="6" spans="1:8" x14ac:dyDescent="0.2">
      <c r="A6" s="3"/>
      <c r="B6" s="14" t="s">
        <v>83</v>
      </c>
      <c r="C6" s="12">
        <f>289308079+2410260</f>
        <v>291718339</v>
      </c>
      <c r="D6" s="12">
        <v>49337410.130000003</v>
      </c>
      <c r="E6" s="12">
        <f>C6+D6</f>
        <v>341055749.13</v>
      </c>
      <c r="F6" s="12">
        <f>312537459.92+2410260</f>
        <v>314947719.92000002</v>
      </c>
      <c r="G6" s="12">
        <f>300353967.72+2410260</f>
        <v>302764227.72000003</v>
      </c>
      <c r="H6" s="12">
        <f>E6-F6</f>
        <v>26108029.209999979</v>
      </c>
    </row>
    <row r="7" spans="1:8" x14ac:dyDescent="0.2">
      <c r="A7" s="3"/>
      <c r="B7" s="14"/>
      <c r="C7" s="12"/>
      <c r="D7" s="12"/>
      <c r="E7" s="12"/>
      <c r="F7" s="12"/>
      <c r="G7" s="12"/>
      <c r="H7" s="12"/>
    </row>
    <row r="8" spans="1:8" x14ac:dyDescent="0.2">
      <c r="A8" s="3"/>
      <c r="B8" s="14" t="s">
        <v>84</v>
      </c>
      <c r="C8" s="12">
        <f>130822605.16-2410260</f>
        <v>128412345.16</v>
      </c>
      <c r="D8" s="12">
        <v>99009383.079999998</v>
      </c>
      <c r="E8" s="12">
        <f>C8+D8</f>
        <v>227421728.24000001</v>
      </c>
      <c r="F8" s="12">
        <f>169723661.21-2410260</f>
        <v>167313401.21000001</v>
      </c>
      <c r="G8" s="12">
        <f>146930948.19-2410260</f>
        <v>144520688.19</v>
      </c>
      <c r="H8" s="12">
        <f>E8-F8</f>
        <v>60108327.030000001</v>
      </c>
    </row>
    <row r="9" spans="1:8" x14ac:dyDescent="0.2">
      <c r="A9" s="3"/>
      <c r="B9" s="14"/>
      <c r="C9" s="12"/>
      <c r="D9" s="12"/>
      <c r="E9" s="12"/>
      <c r="F9" s="12"/>
      <c r="G9" s="12"/>
      <c r="H9" s="12"/>
    </row>
    <row r="10" spans="1:8" x14ac:dyDescent="0.2">
      <c r="A10" s="3"/>
      <c r="B10" s="14" t="s">
        <v>85</v>
      </c>
      <c r="C10" s="12">
        <v>1607142.84</v>
      </c>
      <c r="D10" s="12">
        <v>0</v>
      </c>
      <c r="E10" s="12">
        <f>C10+D10</f>
        <v>1607142.84</v>
      </c>
      <c r="F10" s="12">
        <v>1607142.84</v>
      </c>
      <c r="G10" s="12">
        <v>1607142.84</v>
      </c>
      <c r="H10" s="12">
        <f>E10-F10</f>
        <v>0</v>
      </c>
    </row>
    <row r="11" spans="1:8" x14ac:dyDescent="0.2">
      <c r="A11" s="3"/>
      <c r="B11" s="14"/>
      <c r="C11" s="12"/>
      <c r="D11" s="12"/>
      <c r="E11" s="12"/>
      <c r="F11" s="12"/>
      <c r="G11" s="12"/>
      <c r="H11" s="12"/>
    </row>
    <row r="12" spans="1:8" x14ac:dyDescent="0.2">
      <c r="A12" s="3"/>
      <c r="B12" s="14" t="s">
        <v>43</v>
      </c>
      <c r="C12" s="12">
        <v>8262173</v>
      </c>
      <c r="D12" s="12">
        <v>0</v>
      </c>
      <c r="E12" s="12">
        <f>C12+D12</f>
        <v>8262173</v>
      </c>
      <c r="F12" s="12">
        <v>7336483.2699999996</v>
      </c>
      <c r="G12" s="12">
        <v>7336483.2699999996</v>
      </c>
      <c r="H12" s="12">
        <f>E12-F12</f>
        <v>925689.73000000045</v>
      </c>
    </row>
    <row r="13" spans="1:8" x14ac:dyDescent="0.2">
      <c r="A13" s="3"/>
      <c r="B13" s="14"/>
      <c r="C13" s="12"/>
      <c r="D13" s="12"/>
      <c r="E13" s="12"/>
      <c r="F13" s="12"/>
      <c r="G13" s="12"/>
      <c r="H13" s="12"/>
    </row>
    <row r="14" spans="1:8" x14ac:dyDescent="0.2">
      <c r="A14" s="3"/>
      <c r="B14" s="14" t="s">
        <v>71</v>
      </c>
      <c r="C14" s="12">
        <v>0</v>
      </c>
      <c r="D14" s="12">
        <v>0</v>
      </c>
      <c r="E14" s="12">
        <f>C14+D14</f>
        <v>0</v>
      </c>
      <c r="F14" s="12">
        <v>0</v>
      </c>
      <c r="G14" s="12">
        <v>0</v>
      </c>
      <c r="H14" s="12">
        <f>E14-F14</f>
        <v>0</v>
      </c>
    </row>
    <row r="15" spans="1:8" x14ac:dyDescent="0.2">
      <c r="A15" s="4"/>
      <c r="B15" s="15"/>
      <c r="C15" s="13"/>
      <c r="D15" s="13"/>
      <c r="E15" s="13"/>
      <c r="F15" s="13"/>
      <c r="G15" s="13"/>
      <c r="H15" s="13"/>
    </row>
    <row r="16" spans="1:8" x14ac:dyDescent="0.2">
      <c r="A16" s="16"/>
      <c r="B16" s="11" t="s">
        <v>82</v>
      </c>
      <c r="C16" s="42">
        <f>SUM(C6+C8+C10+C12+C14)</f>
        <v>429999999.99999994</v>
      </c>
      <c r="D16" s="42">
        <f>SUM(D6+D8+D10+D12+D14)</f>
        <v>148346793.21000001</v>
      </c>
      <c r="E16" s="42">
        <f>SUM(E6+E8+E10+E12+E14)</f>
        <v>578346793.21000004</v>
      </c>
      <c r="F16" s="42">
        <f t="shared" ref="F16:H16" si="0">SUM(F6+F8+F10+F12+F14)</f>
        <v>491204747.23999995</v>
      </c>
      <c r="G16" s="42">
        <f t="shared" si="0"/>
        <v>456228542.01999998</v>
      </c>
      <c r="H16" s="42">
        <f t="shared" si="0"/>
        <v>87142045.969999984</v>
      </c>
    </row>
    <row r="18" spans="1:8" x14ac:dyDescent="0.2">
      <c r="A18" s="1" t="s">
        <v>193</v>
      </c>
    </row>
    <row r="23" spans="1:8" x14ac:dyDescent="0.2">
      <c r="B23" s="48"/>
      <c r="C23" s="48"/>
      <c r="D23" s="48"/>
      <c r="E23" s="48"/>
      <c r="F23" s="48"/>
      <c r="G23" s="48"/>
      <c r="H23" s="48"/>
    </row>
    <row r="24" spans="1:8" x14ac:dyDescent="0.2">
      <c r="B24" s="48"/>
      <c r="C24" s="48"/>
      <c r="D24" s="48"/>
      <c r="E24" s="48"/>
      <c r="F24" s="48"/>
      <c r="G24" s="48"/>
      <c r="H24" s="48"/>
    </row>
    <row r="25" spans="1:8" x14ac:dyDescent="0.2">
      <c r="B25" s="48"/>
      <c r="C25" s="48"/>
      <c r="D25" s="48"/>
      <c r="E25" s="48"/>
      <c r="F25" s="48"/>
      <c r="G25" s="48"/>
      <c r="H25" s="48"/>
    </row>
    <row r="26" spans="1:8" x14ac:dyDescent="0.2">
      <c r="B26" s="48"/>
      <c r="C26" s="48"/>
      <c r="D26" s="48"/>
      <c r="E26" s="48"/>
      <c r="F26" s="48"/>
      <c r="G26" s="48"/>
      <c r="H26" s="48"/>
    </row>
    <row r="27" spans="1:8" x14ac:dyDescent="0.2">
      <c r="B27" s="49"/>
      <c r="C27" s="48"/>
      <c r="D27" s="48"/>
      <c r="E27" s="48"/>
      <c r="F27" s="48"/>
      <c r="G27" s="48"/>
      <c r="H27" s="48"/>
    </row>
    <row r="28" spans="1:8" x14ac:dyDescent="0.2">
      <c r="B28" s="48"/>
      <c r="C28" s="50"/>
      <c r="D28" s="51"/>
      <c r="E28" s="48"/>
      <c r="F28" s="48"/>
      <c r="G28" s="48"/>
      <c r="H28" s="48"/>
    </row>
    <row r="29" spans="1:8" x14ac:dyDescent="0.2">
      <c r="B29" s="48"/>
      <c r="C29" s="52"/>
      <c r="D29" s="53"/>
      <c r="E29" s="48"/>
      <c r="F29" s="48"/>
      <c r="G29" s="48"/>
      <c r="H29" s="48"/>
    </row>
    <row r="30" spans="1:8" x14ac:dyDescent="0.2">
      <c r="B30" s="48"/>
      <c r="C30" s="54"/>
      <c r="D30" s="54"/>
      <c r="E30" s="48"/>
      <c r="F30" s="48"/>
      <c r="G30" s="48"/>
      <c r="H30" s="48"/>
    </row>
    <row r="31" spans="1:8" x14ac:dyDescent="0.2">
      <c r="B31" s="48"/>
      <c r="C31" s="54"/>
      <c r="D31" s="54"/>
      <c r="E31" s="48"/>
      <c r="F31" s="48"/>
      <c r="G31" s="48"/>
      <c r="H31" s="48"/>
    </row>
    <row r="32" spans="1:8" x14ac:dyDescent="0.2">
      <c r="B32" s="48"/>
      <c r="C32" s="50"/>
      <c r="D32" s="50"/>
      <c r="E32" s="48"/>
      <c r="F32" s="48"/>
      <c r="G32" s="48"/>
      <c r="H32" s="48"/>
    </row>
    <row r="33" spans="2:8" x14ac:dyDescent="0.2">
      <c r="B33" s="48"/>
      <c r="C33" s="55"/>
      <c r="D33" s="55"/>
      <c r="E33" s="48"/>
      <c r="F33" s="48"/>
      <c r="G33" s="48"/>
      <c r="H33" s="48"/>
    </row>
    <row r="34" spans="2:8" x14ac:dyDescent="0.2">
      <c r="B34" s="48"/>
      <c r="C34" s="56"/>
      <c r="D34" s="56"/>
      <c r="E34" s="48"/>
      <c r="F34" s="48"/>
      <c r="G34" s="48"/>
      <c r="H34" s="4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showGridLines="0" workbookViewId="0">
      <selection activeCell="J112" sqref="J112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8" t="s">
        <v>130</v>
      </c>
      <c r="B1" s="59"/>
      <c r="C1" s="59"/>
      <c r="D1" s="59"/>
      <c r="E1" s="59"/>
      <c r="F1" s="59"/>
      <c r="G1" s="59"/>
      <c r="H1" s="60"/>
    </row>
    <row r="2" spans="1:8" x14ac:dyDescent="0.2">
      <c r="B2" s="21"/>
      <c r="C2" s="21"/>
      <c r="D2" s="21"/>
      <c r="E2" s="21"/>
      <c r="F2" s="21"/>
      <c r="G2" s="21"/>
      <c r="H2" s="21"/>
    </row>
    <row r="3" spans="1:8" x14ac:dyDescent="0.2">
      <c r="A3" s="63" t="s">
        <v>0</v>
      </c>
      <c r="B3" s="64"/>
      <c r="C3" s="58" t="s">
        <v>1</v>
      </c>
      <c r="D3" s="59"/>
      <c r="E3" s="59"/>
      <c r="F3" s="59"/>
      <c r="G3" s="60"/>
      <c r="H3" s="61" t="s">
        <v>2</v>
      </c>
    </row>
    <row r="4" spans="1:8" ht="24.95" customHeight="1" x14ac:dyDescent="0.2">
      <c r="A4" s="65"/>
      <c r="B4" s="66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62"/>
    </row>
    <row r="5" spans="1:8" x14ac:dyDescent="0.2">
      <c r="A5" s="67"/>
      <c r="B5" s="68"/>
      <c r="C5" s="8">
        <v>1</v>
      </c>
      <c r="D5" s="8">
        <v>2</v>
      </c>
      <c r="E5" s="8" t="s">
        <v>8</v>
      </c>
      <c r="F5" s="8">
        <v>4</v>
      </c>
      <c r="G5" s="8">
        <v>5</v>
      </c>
      <c r="H5" s="8" t="s">
        <v>9</v>
      </c>
    </row>
    <row r="6" spans="1:8" x14ac:dyDescent="0.2">
      <c r="A6" s="22"/>
      <c r="B6" s="18"/>
      <c r="C6" s="30"/>
      <c r="D6" s="30"/>
      <c r="E6" s="30"/>
      <c r="F6" s="30"/>
      <c r="G6" s="30"/>
      <c r="H6" s="30"/>
    </row>
    <row r="7" spans="1:8" x14ac:dyDescent="0.2">
      <c r="A7" s="2" t="s">
        <v>131</v>
      </c>
      <c r="B7" s="46"/>
      <c r="C7" s="44">
        <v>1652653.32</v>
      </c>
      <c r="D7" s="44">
        <v>0</v>
      </c>
      <c r="E7" s="44">
        <f>C7+D7</f>
        <v>1652653.32</v>
      </c>
      <c r="F7" s="44">
        <v>1627473.17</v>
      </c>
      <c r="G7" s="44">
        <v>1627473.17</v>
      </c>
      <c r="H7" s="44">
        <f>E7-F7</f>
        <v>25180.15000000014</v>
      </c>
    </row>
    <row r="8" spans="1:8" x14ac:dyDescent="0.2">
      <c r="A8" s="2" t="s">
        <v>132</v>
      </c>
      <c r="B8" s="46"/>
      <c r="C8" s="44">
        <v>2043635.3</v>
      </c>
      <c r="D8" s="44">
        <v>-93999</v>
      </c>
      <c r="E8" s="44">
        <f t="shared" ref="E8:E66" si="0">C8+D8</f>
        <v>1949636.3</v>
      </c>
      <c r="F8" s="44">
        <v>1839243.76</v>
      </c>
      <c r="G8" s="44">
        <v>1832681.13</v>
      </c>
      <c r="H8" s="44">
        <f t="shared" ref="H8:H66" si="1">E8-F8</f>
        <v>110392.54000000004</v>
      </c>
    </row>
    <row r="9" spans="1:8" x14ac:dyDescent="0.2">
      <c r="A9" s="2" t="s">
        <v>133</v>
      </c>
      <c r="B9" s="46"/>
      <c r="C9" s="44">
        <v>11241313.869999999</v>
      </c>
      <c r="D9" s="44">
        <v>82000</v>
      </c>
      <c r="E9" s="44">
        <f t="shared" si="0"/>
        <v>11323313.869999999</v>
      </c>
      <c r="F9" s="44">
        <v>11099067.859999999</v>
      </c>
      <c r="G9" s="44">
        <v>11099067.859999999</v>
      </c>
      <c r="H9" s="44">
        <f t="shared" si="1"/>
        <v>224246.00999999978</v>
      </c>
    </row>
    <row r="10" spans="1:8" x14ac:dyDescent="0.2">
      <c r="A10" s="2" t="s">
        <v>134</v>
      </c>
      <c r="B10" s="46"/>
      <c r="C10" s="44">
        <v>2708727</v>
      </c>
      <c r="D10" s="44">
        <v>-406000</v>
      </c>
      <c r="E10" s="44">
        <f t="shared" si="0"/>
        <v>2302727</v>
      </c>
      <c r="F10" s="44">
        <v>1822465.38</v>
      </c>
      <c r="G10" s="44">
        <v>1822465.38</v>
      </c>
      <c r="H10" s="44">
        <f t="shared" si="1"/>
        <v>480261.62000000011</v>
      </c>
    </row>
    <row r="11" spans="1:8" x14ac:dyDescent="0.2">
      <c r="A11" s="2" t="s">
        <v>135</v>
      </c>
      <c r="B11" s="46"/>
      <c r="C11" s="44">
        <v>12289304</v>
      </c>
      <c r="D11" s="44">
        <v>3034000</v>
      </c>
      <c r="E11" s="44">
        <f t="shared" si="0"/>
        <v>15323304</v>
      </c>
      <c r="F11" s="44">
        <v>15148012.380000001</v>
      </c>
      <c r="G11" s="44">
        <v>15118513.58</v>
      </c>
      <c r="H11" s="44">
        <f t="shared" si="1"/>
        <v>175291.61999999918</v>
      </c>
    </row>
    <row r="12" spans="1:8" x14ac:dyDescent="0.2">
      <c r="A12" s="2" t="s">
        <v>136</v>
      </c>
      <c r="B12" s="46"/>
      <c r="C12" s="44">
        <v>3945374</v>
      </c>
      <c r="D12" s="44">
        <v>940354.84</v>
      </c>
      <c r="E12" s="44">
        <f t="shared" si="0"/>
        <v>4885728.84</v>
      </c>
      <c r="F12" s="44">
        <v>4792072.7</v>
      </c>
      <c r="G12" s="44">
        <v>4532547.87</v>
      </c>
      <c r="H12" s="44">
        <f t="shared" si="1"/>
        <v>93656.139999999665</v>
      </c>
    </row>
    <row r="13" spans="1:8" x14ac:dyDescent="0.2">
      <c r="A13" s="2" t="s">
        <v>137</v>
      </c>
      <c r="B13" s="46"/>
      <c r="C13" s="44">
        <v>2242416</v>
      </c>
      <c r="D13" s="44">
        <v>0</v>
      </c>
      <c r="E13" s="44">
        <f t="shared" si="0"/>
        <v>2242416</v>
      </c>
      <c r="F13" s="44">
        <v>2136101.9900000002</v>
      </c>
      <c r="G13" s="44">
        <v>2136101.9900000002</v>
      </c>
      <c r="H13" s="44">
        <f t="shared" si="1"/>
        <v>106314.00999999978</v>
      </c>
    </row>
    <row r="14" spans="1:8" x14ac:dyDescent="0.2">
      <c r="A14" s="2" t="s">
        <v>138</v>
      </c>
      <c r="B14" s="46"/>
      <c r="C14" s="44">
        <v>3635859</v>
      </c>
      <c r="D14" s="44">
        <v>12073</v>
      </c>
      <c r="E14" s="44">
        <f t="shared" si="0"/>
        <v>3647932</v>
      </c>
      <c r="F14" s="44">
        <v>3549369.2</v>
      </c>
      <c r="G14" s="44">
        <v>3549369.2</v>
      </c>
      <c r="H14" s="44">
        <f t="shared" si="1"/>
        <v>98562.799999999814</v>
      </c>
    </row>
    <row r="15" spans="1:8" x14ac:dyDescent="0.2">
      <c r="A15" s="2" t="s">
        <v>139</v>
      </c>
      <c r="B15" s="46"/>
      <c r="C15" s="44">
        <v>1962421</v>
      </c>
      <c r="D15" s="44">
        <v>-230000</v>
      </c>
      <c r="E15" s="44">
        <f t="shared" si="0"/>
        <v>1732421</v>
      </c>
      <c r="F15" s="44">
        <v>1473601.38</v>
      </c>
      <c r="G15" s="44">
        <v>1473601.38</v>
      </c>
      <c r="H15" s="44">
        <f t="shared" si="1"/>
        <v>258819.62000000011</v>
      </c>
    </row>
    <row r="16" spans="1:8" x14ac:dyDescent="0.2">
      <c r="A16" s="2" t="s">
        <v>140</v>
      </c>
      <c r="B16" s="46"/>
      <c r="C16" s="44">
        <v>122174</v>
      </c>
      <c r="D16" s="44">
        <v>15600</v>
      </c>
      <c r="E16" s="44">
        <f t="shared" si="0"/>
        <v>137774</v>
      </c>
      <c r="F16" s="44">
        <v>120746.15</v>
      </c>
      <c r="G16" s="44">
        <v>120746.15</v>
      </c>
      <c r="H16" s="44">
        <f t="shared" si="1"/>
        <v>17027.850000000006</v>
      </c>
    </row>
    <row r="17" spans="1:8" x14ac:dyDescent="0.2">
      <c r="A17" s="2" t="s">
        <v>141</v>
      </c>
      <c r="B17" s="46"/>
      <c r="C17" s="44">
        <v>649438</v>
      </c>
      <c r="D17" s="44">
        <v>0</v>
      </c>
      <c r="E17" s="44">
        <f t="shared" si="0"/>
        <v>649438</v>
      </c>
      <c r="F17" s="44">
        <v>603514.17000000004</v>
      </c>
      <c r="G17" s="44">
        <v>603514.17000000004</v>
      </c>
      <c r="H17" s="44">
        <f t="shared" si="1"/>
        <v>45923.829999999958</v>
      </c>
    </row>
    <row r="18" spans="1:8" x14ac:dyDescent="0.2">
      <c r="A18" s="2" t="s">
        <v>142</v>
      </c>
      <c r="B18" s="46"/>
      <c r="C18" s="44">
        <v>464377</v>
      </c>
      <c r="D18" s="44">
        <v>0</v>
      </c>
      <c r="E18" s="44">
        <f t="shared" si="0"/>
        <v>464377</v>
      </c>
      <c r="F18" s="44">
        <v>355134.47</v>
      </c>
      <c r="G18" s="44">
        <v>355134.47</v>
      </c>
      <c r="H18" s="44">
        <f t="shared" si="1"/>
        <v>109242.53000000003</v>
      </c>
    </row>
    <row r="19" spans="1:8" x14ac:dyDescent="0.2">
      <c r="A19" s="2" t="s">
        <v>143</v>
      </c>
      <c r="B19" s="46"/>
      <c r="C19" s="44">
        <v>287548</v>
      </c>
      <c r="D19" s="44">
        <v>82406.399999999994</v>
      </c>
      <c r="E19" s="44">
        <f t="shared" si="0"/>
        <v>369954.4</v>
      </c>
      <c r="F19" s="44">
        <v>365630.86</v>
      </c>
      <c r="G19" s="44">
        <v>365630.86</v>
      </c>
      <c r="H19" s="44">
        <f t="shared" si="1"/>
        <v>4323.5400000000373</v>
      </c>
    </row>
    <row r="20" spans="1:8" x14ac:dyDescent="0.2">
      <c r="A20" s="2" t="s">
        <v>144</v>
      </c>
      <c r="B20" s="46"/>
      <c r="C20" s="44">
        <v>73251140.349999994</v>
      </c>
      <c r="D20" s="44">
        <v>-9911381.4399999995</v>
      </c>
      <c r="E20" s="44">
        <f t="shared" si="0"/>
        <v>63339758.909999996</v>
      </c>
      <c r="F20" s="44">
        <v>60144733.630000003</v>
      </c>
      <c r="G20" s="44">
        <v>57899354.890000001</v>
      </c>
      <c r="H20" s="44">
        <f t="shared" si="1"/>
        <v>3195025.2799999937</v>
      </c>
    </row>
    <row r="21" spans="1:8" x14ac:dyDescent="0.2">
      <c r="A21" s="2" t="s">
        <v>145</v>
      </c>
      <c r="B21" s="46"/>
      <c r="C21" s="44">
        <v>3871788</v>
      </c>
      <c r="D21" s="44">
        <v>0</v>
      </c>
      <c r="E21" s="44">
        <f t="shared" si="0"/>
        <v>3871788</v>
      </c>
      <c r="F21" s="44">
        <v>3450219.84</v>
      </c>
      <c r="G21" s="44">
        <v>3423161.53</v>
      </c>
      <c r="H21" s="44">
        <f t="shared" si="1"/>
        <v>421568.16000000015</v>
      </c>
    </row>
    <row r="22" spans="1:8" x14ac:dyDescent="0.2">
      <c r="A22" s="2" t="s">
        <v>146</v>
      </c>
      <c r="B22" s="46"/>
      <c r="C22" s="44">
        <v>1412595</v>
      </c>
      <c r="D22" s="44">
        <v>1029000</v>
      </c>
      <c r="E22" s="44">
        <f t="shared" si="0"/>
        <v>2441595</v>
      </c>
      <c r="F22" s="44">
        <v>1210842.3999999999</v>
      </c>
      <c r="G22" s="44">
        <v>1210842.3999999999</v>
      </c>
      <c r="H22" s="44">
        <f t="shared" si="1"/>
        <v>1230752.6000000001</v>
      </c>
    </row>
    <row r="23" spans="1:8" x14ac:dyDescent="0.2">
      <c r="A23" s="2" t="s">
        <v>147</v>
      </c>
      <c r="B23" s="46"/>
      <c r="C23" s="44">
        <v>1294441</v>
      </c>
      <c r="D23" s="44">
        <v>0</v>
      </c>
      <c r="E23" s="44">
        <f t="shared" si="0"/>
        <v>1294441</v>
      </c>
      <c r="F23" s="44">
        <v>1227315.28</v>
      </c>
      <c r="G23" s="44">
        <v>1226263.28</v>
      </c>
      <c r="H23" s="44">
        <f t="shared" si="1"/>
        <v>67125.719999999972</v>
      </c>
    </row>
    <row r="24" spans="1:8" x14ac:dyDescent="0.2">
      <c r="A24" s="2" t="s">
        <v>148</v>
      </c>
      <c r="B24" s="46"/>
      <c r="C24" s="44">
        <v>1195412</v>
      </c>
      <c r="D24" s="44">
        <v>43500</v>
      </c>
      <c r="E24" s="44">
        <f t="shared" si="0"/>
        <v>1238912</v>
      </c>
      <c r="F24" s="44">
        <v>1178033.75</v>
      </c>
      <c r="G24" s="44">
        <v>1178033.75</v>
      </c>
      <c r="H24" s="44">
        <f t="shared" si="1"/>
        <v>60878.25</v>
      </c>
    </row>
    <row r="25" spans="1:8" x14ac:dyDescent="0.2">
      <c r="A25" s="2" t="s">
        <v>149</v>
      </c>
      <c r="B25" s="46"/>
      <c r="C25" s="44">
        <v>717847</v>
      </c>
      <c r="D25" s="44">
        <v>0</v>
      </c>
      <c r="E25" s="44">
        <f t="shared" si="0"/>
        <v>717847</v>
      </c>
      <c r="F25" s="44">
        <v>618538.12</v>
      </c>
      <c r="G25" s="44">
        <v>618538.12</v>
      </c>
      <c r="H25" s="44">
        <f t="shared" si="1"/>
        <v>99308.88</v>
      </c>
    </row>
    <row r="26" spans="1:8" x14ac:dyDescent="0.2">
      <c r="A26" s="2" t="s">
        <v>150</v>
      </c>
      <c r="B26" s="46"/>
      <c r="C26" s="44">
        <v>665845</v>
      </c>
      <c r="D26" s="44">
        <v>0</v>
      </c>
      <c r="E26" s="44">
        <f t="shared" si="0"/>
        <v>665845</v>
      </c>
      <c r="F26" s="44">
        <v>468502.59</v>
      </c>
      <c r="G26" s="44">
        <v>468502.59</v>
      </c>
      <c r="H26" s="44">
        <f t="shared" si="1"/>
        <v>197342.40999999997</v>
      </c>
    </row>
    <row r="27" spans="1:8" x14ac:dyDescent="0.2">
      <c r="A27" s="2" t="s">
        <v>151</v>
      </c>
      <c r="B27" s="46"/>
      <c r="C27" s="44">
        <v>618495</v>
      </c>
      <c r="D27" s="44">
        <v>0</v>
      </c>
      <c r="E27" s="44">
        <f t="shared" si="0"/>
        <v>618495</v>
      </c>
      <c r="F27" s="44">
        <v>613797.31999999995</v>
      </c>
      <c r="G27" s="44">
        <v>613797.31999999995</v>
      </c>
      <c r="H27" s="44">
        <f t="shared" si="1"/>
        <v>4697.6800000000512</v>
      </c>
    </row>
    <row r="28" spans="1:8" x14ac:dyDescent="0.2">
      <c r="A28" s="2" t="s">
        <v>152</v>
      </c>
      <c r="B28" s="46"/>
      <c r="C28" s="44">
        <v>499087</v>
      </c>
      <c r="D28" s="44">
        <v>0</v>
      </c>
      <c r="E28" s="44">
        <f t="shared" si="0"/>
        <v>499087</v>
      </c>
      <c r="F28" s="44">
        <v>495399.58</v>
      </c>
      <c r="G28" s="44">
        <v>495399.58</v>
      </c>
      <c r="H28" s="44">
        <f t="shared" si="1"/>
        <v>3687.4199999999837</v>
      </c>
    </row>
    <row r="29" spans="1:8" x14ac:dyDescent="0.2">
      <c r="A29" s="2" t="s">
        <v>153</v>
      </c>
      <c r="B29" s="46"/>
      <c r="C29" s="44">
        <v>274962</v>
      </c>
      <c r="D29" s="44">
        <v>0</v>
      </c>
      <c r="E29" s="44">
        <f t="shared" si="0"/>
        <v>274962</v>
      </c>
      <c r="F29" s="44">
        <v>253149.91</v>
      </c>
      <c r="G29" s="44">
        <v>253149.91</v>
      </c>
      <c r="H29" s="44">
        <f t="shared" si="1"/>
        <v>21812.089999999997</v>
      </c>
    </row>
    <row r="30" spans="1:8" x14ac:dyDescent="0.2">
      <c r="A30" s="2" t="s">
        <v>154</v>
      </c>
      <c r="B30" s="46"/>
      <c r="C30" s="44">
        <v>1472335</v>
      </c>
      <c r="D30" s="44">
        <v>-422466.5</v>
      </c>
      <c r="E30" s="44">
        <f t="shared" si="0"/>
        <v>1049868.5</v>
      </c>
      <c r="F30" s="44">
        <v>1034557.97</v>
      </c>
      <c r="G30" s="44">
        <v>1034557.97</v>
      </c>
      <c r="H30" s="44">
        <f t="shared" si="1"/>
        <v>15310.530000000028</v>
      </c>
    </row>
    <row r="31" spans="1:8" x14ac:dyDescent="0.2">
      <c r="A31" s="2" t="s">
        <v>155</v>
      </c>
      <c r="B31" s="46"/>
      <c r="C31" s="44">
        <v>799396</v>
      </c>
      <c r="D31" s="44">
        <v>-15000</v>
      </c>
      <c r="E31" s="44">
        <f t="shared" si="0"/>
        <v>784396</v>
      </c>
      <c r="F31" s="44">
        <v>778683.63</v>
      </c>
      <c r="G31" s="44">
        <v>778683.63</v>
      </c>
      <c r="H31" s="44">
        <f t="shared" si="1"/>
        <v>5712.3699999999953</v>
      </c>
    </row>
    <row r="32" spans="1:8" x14ac:dyDescent="0.2">
      <c r="A32" s="2" t="s">
        <v>156</v>
      </c>
      <c r="B32" s="46"/>
      <c r="C32" s="44">
        <v>122875652</v>
      </c>
      <c r="D32" s="44">
        <v>118619829.11</v>
      </c>
      <c r="E32" s="44">
        <f t="shared" si="0"/>
        <v>241495481.11000001</v>
      </c>
      <c r="F32" s="44">
        <v>180761406.38</v>
      </c>
      <c r="G32" s="44">
        <v>158819061.28999999</v>
      </c>
      <c r="H32" s="44">
        <f t="shared" si="1"/>
        <v>60734074.730000019</v>
      </c>
    </row>
    <row r="33" spans="1:8" x14ac:dyDescent="0.2">
      <c r="A33" s="2" t="s">
        <v>157</v>
      </c>
      <c r="B33" s="46"/>
      <c r="C33" s="44">
        <v>4948449</v>
      </c>
      <c r="D33" s="44">
        <v>-76729</v>
      </c>
      <c r="E33" s="44">
        <f t="shared" si="0"/>
        <v>4871720</v>
      </c>
      <c r="F33" s="44">
        <v>4281252.78</v>
      </c>
      <c r="G33" s="44">
        <v>4281252.78</v>
      </c>
      <c r="H33" s="44">
        <f t="shared" si="1"/>
        <v>590467.21999999974</v>
      </c>
    </row>
    <row r="34" spans="1:8" x14ac:dyDescent="0.2">
      <c r="A34" s="2" t="s">
        <v>158</v>
      </c>
      <c r="B34" s="46"/>
      <c r="C34" s="44">
        <v>1829863</v>
      </c>
      <c r="D34" s="44">
        <v>-6000</v>
      </c>
      <c r="E34" s="44">
        <f t="shared" si="0"/>
        <v>1823863</v>
      </c>
      <c r="F34" s="44">
        <v>1726247.02</v>
      </c>
      <c r="G34" s="44">
        <v>1726247.02</v>
      </c>
      <c r="H34" s="44">
        <f t="shared" si="1"/>
        <v>97615.979999999981</v>
      </c>
    </row>
    <row r="35" spans="1:8" x14ac:dyDescent="0.2">
      <c r="A35" s="2" t="s">
        <v>159</v>
      </c>
      <c r="B35" s="46"/>
      <c r="C35" s="44">
        <v>1467408</v>
      </c>
      <c r="D35" s="44">
        <v>169000</v>
      </c>
      <c r="E35" s="44">
        <f t="shared" si="0"/>
        <v>1636408</v>
      </c>
      <c r="F35" s="44">
        <v>1417328.06</v>
      </c>
      <c r="G35" s="44">
        <v>1417328.06</v>
      </c>
      <c r="H35" s="44">
        <f t="shared" si="1"/>
        <v>219079.93999999994</v>
      </c>
    </row>
    <row r="36" spans="1:8" x14ac:dyDescent="0.2">
      <c r="A36" s="2" t="s">
        <v>160</v>
      </c>
      <c r="B36" s="46"/>
      <c r="C36" s="44">
        <v>6861898</v>
      </c>
      <c r="D36" s="44">
        <v>3916639.82</v>
      </c>
      <c r="E36" s="44">
        <f t="shared" si="0"/>
        <v>10778537.82</v>
      </c>
      <c r="F36" s="44">
        <v>8285907.5300000003</v>
      </c>
      <c r="G36" s="44">
        <v>8285907.5300000003</v>
      </c>
      <c r="H36" s="44">
        <f t="shared" si="1"/>
        <v>2492630.29</v>
      </c>
    </row>
    <row r="37" spans="1:8" x14ac:dyDescent="0.2">
      <c r="A37" s="2" t="s">
        <v>161</v>
      </c>
      <c r="B37" s="46"/>
      <c r="C37" s="44">
        <v>7812813</v>
      </c>
      <c r="D37" s="44">
        <v>-185.07</v>
      </c>
      <c r="E37" s="44">
        <f t="shared" si="0"/>
        <v>7812627.9299999997</v>
      </c>
      <c r="F37" s="44">
        <v>7089602.6299999999</v>
      </c>
      <c r="G37" s="44">
        <v>7088047.25</v>
      </c>
      <c r="H37" s="44">
        <f t="shared" si="1"/>
        <v>723025.29999999981</v>
      </c>
    </row>
    <row r="38" spans="1:8" x14ac:dyDescent="0.2">
      <c r="A38" s="2" t="s">
        <v>162</v>
      </c>
      <c r="B38" s="46"/>
      <c r="C38" s="44">
        <v>4081844</v>
      </c>
      <c r="D38" s="44">
        <v>278431.38</v>
      </c>
      <c r="E38" s="44">
        <f t="shared" si="0"/>
        <v>4360275.38</v>
      </c>
      <c r="F38" s="44">
        <v>3840353.35</v>
      </c>
      <c r="G38" s="44">
        <v>3695353.35</v>
      </c>
      <c r="H38" s="44">
        <f t="shared" si="1"/>
        <v>519922.0299999998</v>
      </c>
    </row>
    <row r="39" spans="1:8" x14ac:dyDescent="0.2">
      <c r="A39" s="2" t="s">
        <v>163</v>
      </c>
      <c r="B39" s="46"/>
      <c r="C39" s="44">
        <v>3893488</v>
      </c>
      <c r="D39" s="44">
        <v>60500</v>
      </c>
      <c r="E39" s="44">
        <f t="shared" si="0"/>
        <v>3953988</v>
      </c>
      <c r="F39" s="44">
        <v>3666289.08</v>
      </c>
      <c r="G39" s="44">
        <v>3642161.71</v>
      </c>
      <c r="H39" s="44">
        <f t="shared" si="1"/>
        <v>287698.91999999993</v>
      </c>
    </row>
    <row r="40" spans="1:8" x14ac:dyDescent="0.2">
      <c r="A40" s="2" t="s">
        <v>164</v>
      </c>
      <c r="B40" s="46"/>
      <c r="C40" s="44">
        <v>2241934</v>
      </c>
      <c r="D40" s="44">
        <v>20953</v>
      </c>
      <c r="E40" s="44">
        <f t="shared" si="0"/>
        <v>2262887</v>
      </c>
      <c r="F40" s="44">
        <v>2234238.52</v>
      </c>
      <c r="G40" s="44">
        <v>2234238.52</v>
      </c>
      <c r="H40" s="44">
        <f t="shared" si="1"/>
        <v>28648.479999999981</v>
      </c>
    </row>
    <row r="41" spans="1:8" x14ac:dyDescent="0.2">
      <c r="A41" s="2" t="s">
        <v>165</v>
      </c>
      <c r="B41" s="46"/>
      <c r="C41" s="44">
        <v>2416315</v>
      </c>
      <c r="D41" s="44">
        <v>434495.29</v>
      </c>
      <c r="E41" s="44">
        <f t="shared" si="0"/>
        <v>2850810.29</v>
      </c>
      <c r="F41" s="44">
        <v>2513269.8199999998</v>
      </c>
      <c r="G41" s="44">
        <v>2513269.8199999998</v>
      </c>
      <c r="H41" s="44">
        <f t="shared" si="1"/>
        <v>337540.4700000002</v>
      </c>
    </row>
    <row r="42" spans="1:8" x14ac:dyDescent="0.2">
      <c r="A42" s="2" t="s">
        <v>166</v>
      </c>
      <c r="B42" s="46"/>
      <c r="C42" s="44">
        <v>5745634</v>
      </c>
      <c r="D42" s="44">
        <v>28981627.140000001</v>
      </c>
      <c r="E42" s="44">
        <f t="shared" si="0"/>
        <v>34727261.140000001</v>
      </c>
      <c r="F42" s="44">
        <v>28617697.809999999</v>
      </c>
      <c r="G42" s="44">
        <v>21529819.329999998</v>
      </c>
      <c r="H42" s="44">
        <f t="shared" si="1"/>
        <v>6109563.3300000019</v>
      </c>
    </row>
    <row r="43" spans="1:8" x14ac:dyDescent="0.2">
      <c r="A43" s="2" t="s">
        <v>167</v>
      </c>
      <c r="B43" s="46"/>
      <c r="C43" s="44">
        <v>710392</v>
      </c>
      <c r="D43" s="44">
        <v>12073</v>
      </c>
      <c r="E43" s="44">
        <f t="shared" si="0"/>
        <v>722465</v>
      </c>
      <c r="F43" s="44">
        <v>648731.65</v>
      </c>
      <c r="G43" s="44">
        <v>648731.65</v>
      </c>
      <c r="H43" s="44">
        <f t="shared" si="1"/>
        <v>73733.349999999977</v>
      </c>
    </row>
    <row r="44" spans="1:8" x14ac:dyDescent="0.2">
      <c r="A44" s="2" t="s">
        <v>168</v>
      </c>
      <c r="B44" s="46"/>
      <c r="C44" s="44">
        <v>836400</v>
      </c>
      <c r="D44" s="44">
        <v>0</v>
      </c>
      <c r="E44" s="44">
        <f t="shared" si="0"/>
        <v>836400</v>
      </c>
      <c r="F44" s="44">
        <v>634243.47</v>
      </c>
      <c r="G44" s="44">
        <v>634243.47</v>
      </c>
      <c r="H44" s="44">
        <f t="shared" si="1"/>
        <v>202156.53000000003</v>
      </c>
    </row>
    <row r="45" spans="1:8" x14ac:dyDescent="0.2">
      <c r="A45" s="2" t="s">
        <v>169</v>
      </c>
      <c r="B45" s="46"/>
      <c r="C45" s="44">
        <v>956800</v>
      </c>
      <c r="D45" s="44">
        <v>0</v>
      </c>
      <c r="E45" s="44">
        <f t="shared" si="0"/>
        <v>956800</v>
      </c>
      <c r="F45" s="44">
        <v>815092.21</v>
      </c>
      <c r="G45" s="44">
        <v>815092.21</v>
      </c>
      <c r="H45" s="44">
        <f t="shared" si="1"/>
        <v>141707.79000000004</v>
      </c>
    </row>
    <row r="46" spans="1:8" x14ac:dyDescent="0.2">
      <c r="A46" s="2" t="s">
        <v>170</v>
      </c>
      <c r="B46" s="46"/>
      <c r="C46" s="44">
        <v>1334049</v>
      </c>
      <c r="D46" s="44">
        <v>328749.59999999998</v>
      </c>
      <c r="E46" s="44">
        <f t="shared" si="0"/>
        <v>1662798.6</v>
      </c>
      <c r="F46" s="44">
        <v>1630440.47</v>
      </c>
      <c r="G46" s="44">
        <v>1630440.47</v>
      </c>
      <c r="H46" s="44">
        <f t="shared" si="1"/>
        <v>32358.130000000121</v>
      </c>
    </row>
    <row r="47" spans="1:8" x14ac:dyDescent="0.2">
      <c r="A47" s="2" t="s">
        <v>171</v>
      </c>
      <c r="B47" s="46"/>
      <c r="C47" s="44">
        <v>284019</v>
      </c>
      <c r="D47" s="44">
        <v>12250.4</v>
      </c>
      <c r="E47" s="44">
        <f t="shared" si="0"/>
        <v>296269.40000000002</v>
      </c>
      <c r="F47" s="44">
        <v>292708.96999999997</v>
      </c>
      <c r="G47" s="44">
        <v>292708.96999999997</v>
      </c>
      <c r="H47" s="44">
        <f t="shared" si="1"/>
        <v>3560.4300000000512</v>
      </c>
    </row>
    <row r="48" spans="1:8" x14ac:dyDescent="0.2">
      <c r="A48" s="2" t="s">
        <v>172</v>
      </c>
      <c r="B48" s="46"/>
      <c r="C48" s="44">
        <v>2791652</v>
      </c>
      <c r="D48" s="44">
        <v>-50000</v>
      </c>
      <c r="E48" s="44">
        <f t="shared" si="0"/>
        <v>2741652</v>
      </c>
      <c r="F48" s="44">
        <v>2678509.4900000002</v>
      </c>
      <c r="G48" s="44">
        <v>2637909.4900000002</v>
      </c>
      <c r="H48" s="44">
        <f t="shared" si="1"/>
        <v>63142.509999999776</v>
      </c>
    </row>
    <row r="49" spans="1:8" x14ac:dyDescent="0.2">
      <c r="A49" s="2" t="s">
        <v>173</v>
      </c>
      <c r="B49" s="46"/>
      <c r="C49" s="44">
        <v>7350557</v>
      </c>
      <c r="D49" s="44">
        <v>-500000</v>
      </c>
      <c r="E49" s="44">
        <f t="shared" si="0"/>
        <v>6850557</v>
      </c>
      <c r="F49" s="44">
        <v>6614917.04</v>
      </c>
      <c r="G49" s="44">
        <v>6245377.2599999998</v>
      </c>
      <c r="H49" s="44">
        <f t="shared" si="1"/>
        <v>235639.95999999996</v>
      </c>
    </row>
    <row r="50" spans="1:8" x14ac:dyDescent="0.2">
      <c r="A50" s="2" t="s">
        <v>174</v>
      </c>
      <c r="B50" s="46"/>
      <c r="C50" s="44">
        <v>829443</v>
      </c>
      <c r="D50" s="44">
        <v>108297</v>
      </c>
      <c r="E50" s="44">
        <f t="shared" si="0"/>
        <v>937740</v>
      </c>
      <c r="F50" s="44">
        <v>784186.24</v>
      </c>
      <c r="G50" s="44">
        <v>784186.24</v>
      </c>
      <c r="H50" s="44">
        <f t="shared" si="1"/>
        <v>153553.76</v>
      </c>
    </row>
    <row r="51" spans="1:8" x14ac:dyDescent="0.2">
      <c r="A51" s="2" t="s">
        <v>175</v>
      </c>
      <c r="B51" s="46"/>
      <c r="C51" s="44">
        <v>373993</v>
      </c>
      <c r="D51" s="44">
        <v>0</v>
      </c>
      <c r="E51" s="44">
        <f t="shared" si="0"/>
        <v>373993</v>
      </c>
      <c r="F51" s="44">
        <v>363266.62</v>
      </c>
      <c r="G51" s="44">
        <v>363266.62</v>
      </c>
      <c r="H51" s="44">
        <f t="shared" si="1"/>
        <v>10726.380000000005</v>
      </c>
    </row>
    <row r="52" spans="1:8" x14ac:dyDescent="0.2">
      <c r="A52" s="2" t="s">
        <v>176</v>
      </c>
      <c r="B52" s="46"/>
      <c r="C52" s="44">
        <v>26185634</v>
      </c>
      <c r="D52" s="44">
        <v>1834083.23</v>
      </c>
      <c r="E52" s="44">
        <f t="shared" si="0"/>
        <v>28019717.23</v>
      </c>
      <c r="F52" s="44">
        <v>25198567.18</v>
      </c>
      <c r="G52" s="44">
        <v>25174309.079999998</v>
      </c>
      <c r="H52" s="44">
        <f t="shared" si="1"/>
        <v>2821150.0500000007</v>
      </c>
    </row>
    <row r="53" spans="1:8" x14ac:dyDescent="0.2">
      <c r="A53" s="2" t="s">
        <v>177</v>
      </c>
      <c r="B53" s="46"/>
      <c r="C53" s="44">
        <v>1424015</v>
      </c>
      <c r="D53" s="44">
        <v>0</v>
      </c>
      <c r="E53" s="44">
        <f t="shared" si="0"/>
        <v>1424015</v>
      </c>
      <c r="F53" s="44">
        <v>1275353.54</v>
      </c>
      <c r="G53" s="44">
        <v>1275353.54</v>
      </c>
      <c r="H53" s="44">
        <f t="shared" si="1"/>
        <v>148661.45999999996</v>
      </c>
    </row>
    <row r="54" spans="1:8" x14ac:dyDescent="0.2">
      <c r="A54" s="2" t="s">
        <v>178</v>
      </c>
      <c r="B54" s="46"/>
      <c r="C54" s="44">
        <v>18873719</v>
      </c>
      <c r="D54" s="44">
        <v>1021530.98</v>
      </c>
      <c r="E54" s="44">
        <f t="shared" si="0"/>
        <v>19895249.98</v>
      </c>
      <c r="F54" s="44">
        <v>17384439.640000001</v>
      </c>
      <c r="G54" s="44">
        <v>17228170.32</v>
      </c>
      <c r="H54" s="44">
        <f t="shared" si="1"/>
        <v>2510810.34</v>
      </c>
    </row>
    <row r="55" spans="1:8" x14ac:dyDescent="0.2">
      <c r="A55" s="2" t="s">
        <v>179</v>
      </c>
      <c r="B55" s="46"/>
      <c r="C55" s="44">
        <v>1755041</v>
      </c>
      <c r="D55" s="44">
        <v>-57000</v>
      </c>
      <c r="E55" s="44">
        <f t="shared" si="0"/>
        <v>1698041</v>
      </c>
      <c r="F55" s="44">
        <v>1401348.9</v>
      </c>
      <c r="G55" s="44">
        <v>1401348.9</v>
      </c>
      <c r="H55" s="44">
        <f t="shared" si="1"/>
        <v>296692.10000000009</v>
      </c>
    </row>
    <row r="56" spans="1:8" x14ac:dyDescent="0.2">
      <c r="A56" s="2" t="s">
        <v>180</v>
      </c>
      <c r="B56" s="46"/>
      <c r="C56" s="44">
        <v>3271036</v>
      </c>
      <c r="D56" s="44">
        <v>86400</v>
      </c>
      <c r="E56" s="44">
        <f t="shared" si="0"/>
        <v>3357436</v>
      </c>
      <c r="F56" s="44">
        <v>3034927.97</v>
      </c>
      <c r="G56" s="44">
        <v>3034927.97</v>
      </c>
      <c r="H56" s="44">
        <f t="shared" si="1"/>
        <v>322508.0299999998</v>
      </c>
    </row>
    <row r="57" spans="1:8" x14ac:dyDescent="0.2">
      <c r="A57" s="2" t="s">
        <v>181</v>
      </c>
      <c r="B57" s="46"/>
      <c r="C57" s="44">
        <v>1085878</v>
      </c>
      <c r="D57" s="44">
        <v>-5000</v>
      </c>
      <c r="E57" s="44">
        <f t="shared" si="0"/>
        <v>1080878</v>
      </c>
      <c r="F57" s="44">
        <v>981060.72</v>
      </c>
      <c r="G57" s="44">
        <v>981060.72</v>
      </c>
      <c r="H57" s="44">
        <f t="shared" si="1"/>
        <v>99817.280000000028</v>
      </c>
    </row>
    <row r="58" spans="1:8" x14ac:dyDescent="0.2">
      <c r="A58" s="2" t="s">
        <v>182</v>
      </c>
      <c r="B58" s="46"/>
      <c r="C58" s="44">
        <v>1994425</v>
      </c>
      <c r="D58" s="44">
        <v>-515807</v>
      </c>
      <c r="E58" s="44">
        <f t="shared" si="0"/>
        <v>1478618</v>
      </c>
      <c r="F58" s="44">
        <v>1342081.94</v>
      </c>
      <c r="G58" s="44">
        <v>1342081.94</v>
      </c>
      <c r="H58" s="44">
        <f t="shared" si="1"/>
        <v>136536.06000000006</v>
      </c>
    </row>
    <row r="59" spans="1:8" x14ac:dyDescent="0.2">
      <c r="A59" s="2" t="s">
        <v>183</v>
      </c>
      <c r="B59" s="46"/>
      <c r="C59" s="44">
        <v>798595</v>
      </c>
      <c r="D59" s="44">
        <v>0</v>
      </c>
      <c r="E59" s="44">
        <f t="shared" si="0"/>
        <v>798595</v>
      </c>
      <c r="F59" s="44">
        <v>784908.7</v>
      </c>
      <c r="G59" s="44">
        <v>784908.7</v>
      </c>
      <c r="H59" s="44">
        <f t="shared" si="1"/>
        <v>13686.300000000047</v>
      </c>
    </row>
    <row r="60" spans="1:8" x14ac:dyDescent="0.2">
      <c r="A60" s="2" t="s">
        <v>184</v>
      </c>
      <c r="B60" s="46"/>
      <c r="C60" s="44">
        <v>936092</v>
      </c>
      <c r="D60" s="44">
        <v>241400</v>
      </c>
      <c r="E60" s="44">
        <f t="shared" si="0"/>
        <v>1177492</v>
      </c>
      <c r="F60" s="44">
        <v>825563.68</v>
      </c>
      <c r="G60" s="44">
        <v>825563.68</v>
      </c>
      <c r="H60" s="44">
        <f t="shared" si="1"/>
        <v>351928.31999999995</v>
      </c>
    </row>
    <row r="61" spans="1:8" x14ac:dyDescent="0.2">
      <c r="A61" s="2" t="s">
        <v>185</v>
      </c>
      <c r="B61" s="46"/>
      <c r="C61" s="44">
        <v>50128860.159999996</v>
      </c>
      <c r="D61" s="44">
        <v>-171391.58</v>
      </c>
      <c r="E61" s="44">
        <f t="shared" si="0"/>
        <v>49957468.579999998</v>
      </c>
      <c r="F61" s="44">
        <v>49908861.130000003</v>
      </c>
      <c r="G61" s="44">
        <v>47300264.740000002</v>
      </c>
      <c r="H61" s="44">
        <f t="shared" si="1"/>
        <v>48607.44999999553</v>
      </c>
    </row>
    <row r="62" spans="1:8" x14ac:dyDescent="0.2">
      <c r="A62" s="2" t="s">
        <v>186</v>
      </c>
      <c r="B62" s="46"/>
      <c r="C62" s="44">
        <v>2781530</v>
      </c>
      <c r="D62" s="44">
        <v>393457.99</v>
      </c>
      <c r="E62" s="44">
        <f t="shared" si="0"/>
        <v>3174987.99</v>
      </c>
      <c r="F62" s="44">
        <v>3159582.14</v>
      </c>
      <c r="G62" s="44">
        <v>3159582.14</v>
      </c>
      <c r="H62" s="44">
        <f t="shared" si="1"/>
        <v>15405.850000000093</v>
      </c>
    </row>
    <row r="63" spans="1:8" x14ac:dyDescent="0.2">
      <c r="A63" s="2" t="s">
        <v>187</v>
      </c>
      <c r="B63" s="46"/>
      <c r="C63" s="44">
        <v>8234780</v>
      </c>
      <c r="D63" s="44">
        <v>-999891.27</v>
      </c>
      <c r="E63" s="44">
        <f t="shared" si="0"/>
        <v>7234888.7300000004</v>
      </c>
      <c r="F63" s="44">
        <v>7219485.6799999997</v>
      </c>
      <c r="G63" s="44">
        <v>7219485.6799999997</v>
      </c>
      <c r="H63" s="44">
        <f t="shared" si="1"/>
        <v>15403.050000000745</v>
      </c>
    </row>
    <row r="64" spans="1:8" x14ac:dyDescent="0.2">
      <c r="A64" s="2" t="s">
        <v>188</v>
      </c>
      <c r="B64" s="46"/>
      <c r="C64" s="44">
        <v>445830</v>
      </c>
      <c r="D64" s="44">
        <v>-257.47000000000003</v>
      </c>
      <c r="E64" s="44">
        <f t="shared" si="0"/>
        <v>445572.53</v>
      </c>
      <c r="F64" s="44">
        <v>433075.78</v>
      </c>
      <c r="G64" s="44">
        <v>433075.78</v>
      </c>
      <c r="H64" s="44">
        <f t="shared" si="1"/>
        <v>12496.75</v>
      </c>
    </row>
    <row r="65" spans="1:8" x14ac:dyDescent="0.2">
      <c r="A65" s="2" t="s">
        <v>189</v>
      </c>
      <c r="B65" s="46"/>
      <c r="C65" s="44">
        <v>1318657</v>
      </c>
      <c r="D65" s="44">
        <v>-1570</v>
      </c>
      <c r="E65" s="44">
        <f t="shared" si="0"/>
        <v>1317087</v>
      </c>
      <c r="F65" s="44">
        <v>1302377.45</v>
      </c>
      <c r="G65" s="44">
        <v>1302377.45</v>
      </c>
      <c r="H65" s="44">
        <f t="shared" si="1"/>
        <v>14709.550000000047</v>
      </c>
    </row>
    <row r="66" spans="1:8" x14ac:dyDescent="0.2">
      <c r="A66" s="2" t="s">
        <v>190</v>
      </c>
      <c r="B66" s="46"/>
      <c r="C66" s="44">
        <v>1804721</v>
      </c>
      <c r="D66" s="44">
        <v>50819.360000000001</v>
      </c>
      <c r="E66" s="44">
        <f t="shared" si="0"/>
        <v>1855540.36</v>
      </c>
      <c r="F66" s="44">
        <v>1651216.16</v>
      </c>
      <c r="G66" s="44">
        <v>1644256.16</v>
      </c>
      <c r="H66" s="44">
        <f t="shared" si="1"/>
        <v>204324.20000000019</v>
      </c>
    </row>
    <row r="67" spans="1:8" x14ac:dyDescent="0.2">
      <c r="A67" s="2"/>
      <c r="B67" s="19"/>
      <c r="C67" s="13"/>
      <c r="D67" s="13"/>
      <c r="E67" s="13"/>
      <c r="F67" s="13"/>
      <c r="G67" s="13"/>
      <c r="H67" s="13"/>
    </row>
    <row r="68" spans="1:8" x14ac:dyDescent="0.2">
      <c r="A68" s="20"/>
      <c r="B68" s="40" t="s">
        <v>82</v>
      </c>
      <c r="C68" s="47">
        <f t="shared" ref="C68:H68" si="2">SUM(C6:C67)</f>
        <v>430000000</v>
      </c>
      <c r="D68" s="47">
        <f t="shared" si="2"/>
        <v>148346793.20999998</v>
      </c>
      <c r="E68" s="47">
        <f t="shared" si="2"/>
        <v>578346793.21000004</v>
      </c>
      <c r="F68" s="47">
        <f t="shared" si="2"/>
        <v>491204747.24000001</v>
      </c>
      <c r="G68" s="47">
        <f t="shared" si="2"/>
        <v>456228542.01999992</v>
      </c>
      <c r="H68" s="47">
        <f t="shared" si="2"/>
        <v>87142045.969999984</v>
      </c>
    </row>
    <row r="71" spans="1:8" ht="45" customHeight="1" x14ac:dyDescent="0.2">
      <c r="A71" s="58" t="s">
        <v>191</v>
      </c>
      <c r="B71" s="59"/>
      <c r="C71" s="59"/>
      <c r="D71" s="59"/>
      <c r="E71" s="59"/>
      <c r="F71" s="59"/>
      <c r="G71" s="59"/>
      <c r="H71" s="60"/>
    </row>
    <row r="73" spans="1:8" x14ac:dyDescent="0.2">
      <c r="A73" s="63" t="s">
        <v>0</v>
      </c>
      <c r="B73" s="64"/>
      <c r="C73" s="58" t="s">
        <v>1</v>
      </c>
      <c r="D73" s="59"/>
      <c r="E73" s="59"/>
      <c r="F73" s="59"/>
      <c r="G73" s="60"/>
      <c r="H73" s="61" t="s">
        <v>2</v>
      </c>
    </row>
    <row r="74" spans="1:8" ht="22.5" x14ac:dyDescent="0.2">
      <c r="A74" s="65"/>
      <c r="B74" s="66"/>
      <c r="C74" s="7" t="s">
        <v>3</v>
      </c>
      <c r="D74" s="7" t="s">
        <v>4</v>
      </c>
      <c r="E74" s="7" t="s">
        <v>5</v>
      </c>
      <c r="F74" s="7" t="s">
        <v>6</v>
      </c>
      <c r="G74" s="7" t="s">
        <v>7</v>
      </c>
      <c r="H74" s="62"/>
    </row>
    <row r="75" spans="1:8" x14ac:dyDescent="0.2">
      <c r="A75" s="67"/>
      <c r="B75" s="68"/>
      <c r="C75" s="8">
        <v>1</v>
      </c>
      <c r="D75" s="8">
        <v>2</v>
      </c>
      <c r="E75" s="8" t="s">
        <v>8</v>
      </c>
      <c r="F75" s="8">
        <v>4</v>
      </c>
      <c r="G75" s="8">
        <v>5</v>
      </c>
      <c r="H75" s="8" t="s">
        <v>9</v>
      </c>
    </row>
    <row r="76" spans="1:8" x14ac:dyDescent="0.2">
      <c r="A76" s="22"/>
      <c r="B76" s="23"/>
      <c r="C76" s="27"/>
      <c r="D76" s="27"/>
      <c r="E76" s="27"/>
      <c r="F76" s="27"/>
      <c r="G76" s="27"/>
      <c r="H76" s="27"/>
    </row>
    <row r="77" spans="1:8" x14ac:dyDescent="0.2">
      <c r="A77" s="2" t="s">
        <v>86</v>
      </c>
      <c r="C77" s="28">
        <v>0</v>
      </c>
      <c r="D77" s="28">
        <v>0</v>
      </c>
      <c r="E77" s="28">
        <f>C77+D77</f>
        <v>0</v>
      </c>
      <c r="F77" s="28">
        <v>0</v>
      </c>
      <c r="G77" s="28">
        <v>0</v>
      </c>
      <c r="H77" s="28">
        <f>E77-F77</f>
        <v>0</v>
      </c>
    </row>
    <row r="78" spans="1:8" x14ac:dyDescent="0.2">
      <c r="A78" s="2" t="s">
        <v>87</v>
      </c>
      <c r="C78" s="28">
        <v>0</v>
      </c>
      <c r="D78" s="28">
        <v>0</v>
      </c>
      <c r="E78" s="28">
        <f t="shared" ref="E78:E80" si="3">C78+D78</f>
        <v>0</v>
      </c>
      <c r="F78" s="28">
        <v>0</v>
      </c>
      <c r="G78" s="28">
        <v>0</v>
      </c>
      <c r="H78" s="28">
        <f t="shared" ref="H78:H80" si="4">E78-F78</f>
        <v>0</v>
      </c>
    </row>
    <row r="79" spans="1:8" x14ac:dyDescent="0.2">
      <c r="A79" s="2" t="s">
        <v>88</v>
      </c>
      <c r="C79" s="28">
        <v>0</v>
      </c>
      <c r="D79" s="28">
        <v>0</v>
      </c>
      <c r="E79" s="28">
        <f t="shared" si="3"/>
        <v>0</v>
      </c>
      <c r="F79" s="28">
        <v>0</v>
      </c>
      <c r="G79" s="28">
        <v>0</v>
      </c>
      <c r="H79" s="28">
        <f t="shared" si="4"/>
        <v>0</v>
      </c>
    </row>
    <row r="80" spans="1:8" x14ac:dyDescent="0.2">
      <c r="A80" s="2" t="s">
        <v>89</v>
      </c>
      <c r="C80" s="28">
        <v>0</v>
      </c>
      <c r="D80" s="28">
        <v>0</v>
      </c>
      <c r="E80" s="28">
        <f t="shared" si="3"/>
        <v>0</v>
      </c>
      <c r="F80" s="28">
        <v>0</v>
      </c>
      <c r="G80" s="28">
        <v>0</v>
      </c>
      <c r="H80" s="28">
        <f t="shared" si="4"/>
        <v>0</v>
      </c>
    </row>
    <row r="81" spans="1:8" x14ac:dyDescent="0.2">
      <c r="A81" s="2"/>
      <c r="C81" s="29"/>
      <c r="D81" s="29"/>
      <c r="E81" s="29"/>
      <c r="F81" s="29"/>
      <c r="G81" s="29"/>
      <c r="H81" s="29"/>
    </row>
    <row r="82" spans="1:8" x14ac:dyDescent="0.2">
      <c r="A82" s="20"/>
      <c r="B82" s="40" t="s">
        <v>82</v>
      </c>
      <c r="C82" s="47">
        <f>SUM(C77:C81)</f>
        <v>0</v>
      </c>
      <c r="D82" s="47">
        <f>SUM(D77:D81)</f>
        <v>0</v>
      </c>
      <c r="E82" s="47">
        <f>SUM(E77:E80)</f>
        <v>0</v>
      </c>
      <c r="F82" s="47">
        <f>SUM(F77:F80)</f>
        <v>0</v>
      </c>
      <c r="G82" s="47">
        <f>SUM(G77:G80)</f>
        <v>0</v>
      </c>
      <c r="H82" s="47">
        <f>SUM(H77:H80)</f>
        <v>0</v>
      </c>
    </row>
    <row r="85" spans="1:8" ht="45" customHeight="1" x14ac:dyDescent="0.2">
      <c r="A85" s="58" t="s">
        <v>192</v>
      </c>
      <c r="B85" s="59"/>
      <c r="C85" s="59"/>
      <c r="D85" s="59"/>
      <c r="E85" s="59"/>
      <c r="F85" s="59"/>
      <c r="G85" s="59"/>
      <c r="H85" s="60"/>
    </row>
    <row r="86" spans="1:8" x14ac:dyDescent="0.2">
      <c r="A86" s="63" t="s">
        <v>0</v>
      </c>
      <c r="B86" s="64"/>
      <c r="C86" s="58" t="s">
        <v>1</v>
      </c>
      <c r="D86" s="59"/>
      <c r="E86" s="59"/>
      <c r="F86" s="59"/>
      <c r="G86" s="60"/>
      <c r="H86" s="61" t="s">
        <v>2</v>
      </c>
    </row>
    <row r="87" spans="1:8" ht="22.5" x14ac:dyDescent="0.2">
      <c r="A87" s="65"/>
      <c r="B87" s="66"/>
      <c r="C87" s="7" t="s">
        <v>3</v>
      </c>
      <c r="D87" s="7" t="s">
        <v>4</v>
      </c>
      <c r="E87" s="7" t="s">
        <v>5</v>
      </c>
      <c r="F87" s="7" t="s">
        <v>6</v>
      </c>
      <c r="G87" s="7" t="s">
        <v>7</v>
      </c>
      <c r="H87" s="62"/>
    </row>
    <row r="88" spans="1:8" x14ac:dyDescent="0.2">
      <c r="A88" s="67"/>
      <c r="B88" s="68"/>
      <c r="C88" s="8">
        <v>1</v>
      </c>
      <c r="D88" s="8">
        <v>2</v>
      </c>
      <c r="E88" s="8" t="s">
        <v>8</v>
      </c>
      <c r="F88" s="8">
        <v>4</v>
      </c>
      <c r="G88" s="8">
        <v>5</v>
      </c>
      <c r="H88" s="8" t="s">
        <v>9</v>
      </c>
    </row>
    <row r="89" spans="1:8" x14ac:dyDescent="0.2">
      <c r="A89" s="22"/>
      <c r="B89" s="23"/>
      <c r="C89" s="27"/>
      <c r="D89" s="27"/>
      <c r="E89" s="27"/>
      <c r="F89" s="27"/>
      <c r="G89" s="27"/>
      <c r="H89" s="27"/>
    </row>
    <row r="90" spans="1:8" ht="22.5" x14ac:dyDescent="0.2">
      <c r="A90" s="2"/>
      <c r="B90" s="25" t="s">
        <v>90</v>
      </c>
      <c r="C90" s="28">
        <v>0</v>
      </c>
      <c r="D90" s="28">
        <v>0</v>
      </c>
      <c r="E90" s="28">
        <f>C90+D90</f>
        <v>0</v>
      </c>
      <c r="F90" s="28">
        <v>0</v>
      </c>
      <c r="G90" s="28">
        <v>0</v>
      </c>
      <c r="H90" s="28">
        <f>E90-F90</f>
        <v>0</v>
      </c>
    </row>
    <row r="91" spans="1:8" x14ac:dyDescent="0.2">
      <c r="A91" s="2"/>
      <c r="B91" s="25"/>
      <c r="C91" s="28"/>
      <c r="D91" s="28"/>
      <c r="E91" s="28"/>
      <c r="F91" s="28"/>
      <c r="G91" s="28"/>
      <c r="H91" s="28"/>
    </row>
    <row r="92" spans="1:8" x14ac:dyDescent="0.2">
      <c r="A92" s="2"/>
      <c r="B92" s="25" t="s">
        <v>91</v>
      </c>
      <c r="C92" s="28">
        <v>0</v>
      </c>
      <c r="D92" s="28">
        <v>0</v>
      </c>
      <c r="E92" s="28">
        <f>C92+D92</f>
        <v>0</v>
      </c>
      <c r="F92" s="28">
        <v>0</v>
      </c>
      <c r="G92" s="28">
        <v>0</v>
      </c>
      <c r="H92" s="28">
        <f>E92-F92</f>
        <v>0</v>
      </c>
    </row>
    <row r="93" spans="1:8" x14ac:dyDescent="0.2">
      <c r="A93" s="2"/>
      <c r="B93" s="25"/>
      <c r="C93" s="28"/>
      <c r="D93" s="28"/>
      <c r="E93" s="28"/>
      <c r="F93" s="28"/>
      <c r="G93" s="28"/>
      <c r="H93" s="28"/>
    </row>
    <row r="94" spans="1:8" ht="22.5" x14ac:dyDescent="0.2">
      <c r="A94" s="2"/>
      <c r="B94" s="25" t="s">
        <v>92</v>
      </c>
      <c r="C94" s="28">
        <v>0</v>
      </c>
      <c r="D94" s="28">
        <v>0</v>
      </c>
      <c r="E94" s="28">
        <f>C94+D94</f>
        <v>0</v>
      </c>
      <c r="F94" s="28">
        <v>0</v>
      </c>
      <c r="G94" s="28">
        <v>0</v>
      </c>
      <c r="H94" s="28">
        <f>E94-F94</f>
        <v>0</v>
      </c>
    </row>
    <row r="95" spans="1:8" x14ac:dyDescent="0.2">
      <c r="A95" s="2"/>
      <c r="B95" s="25"/>
      <c r="C95" s="28"/>
      <c r="D95" s="28"/>
      <c r="E95" s="28"/>
      <c r="F95" s="28"/>
      <c r="G95" s="28"/>
      <c r="H95" s="28"/>
    </row>
    <row r="96" spans="1:8" ht="22.5" x14ac:dyDescent="0.2">
      <c r="A96" s="2"/>
      <c r="B96" s="25" t="s">
        <v>93</v>
      </c>
      <c r="C96" s="28">
        <v>0</v>
      </c>
      <c r="D96" s="28">
        <v>0</v>
      </c>
      <c r="E96" s="28">
        <f>C96+D96</f>
        <v>0</v>
      </c>
      <c r="F96" s="28">
        <v>0</v>
      </c>
      <c r="G96" s="28">
        <v>0</v>
      </c>
      <c r="H96" s="28">
        <f>E96-F96</f>
        <v>0</v>
      </c>
    </row>
    <row r="97" spans="1:8" x14ac:dyDescent="0.2">
      <c r="A97" s="2"/>
      <c r="B97" s="25"/>
      <c r="C97" s="28"/>
      <c r="D97" s="28"/>
      <c r="E97" s="28"/>
      <c r="F97" s="28"/>
      <c r="G97" s="28"/>
      <c r="H97" s="28"/>
    </row>
    <row r="98" spans="1:8" ht="22.5" x14ac:dyDescent="0.2">
      <c r="A98" s="2"/>
      <c r="B98" s="25" t="s">
        <v>94</v>
      </c>
      <c r="C98" s="28">
        <v>0</v>
      </c>
      <c r="D98" s="28">
        <v>0</v>
      </c>
      <c r="E98" s="28">
        <f>C98+D98</f>
        <v>0</v>
      </c>
      <c r="F98" s="28">
        <v>0</v>
      </c>
      <c r="G98" s="28">
        <v>0</v>
      </c>
      <c r="H98" s="28">
        <f>E98-F98</f>
        <v>0</v>
      </c>
    </row>
    <row r="99" spans="1:8" x14ac:dyDescent="0.2">
      <c r="A99" s="2"/>
      <c r="B99" s="25"/>
      <c r="C99" s="28"/>
      <c r="D99" s="28"/>
      <c r="E99" s="28"/>
      <c r="F99" s="28"/>
      <c r="G99" s="28"/>
      <c r="H99" s="28"/>
    </row>
    <row r="100" spans="1:8" ht="22.5" x14ac:dyDescent="0.2">
      <c r="A100" s="2"/>
      <c r="B100" s="25" t="s">
        <v>95</v>
      </c>
      <c r="C100" s="28">
        <v>0</v>
      </c>
      <c r="D100" s="28">
        <v>0</v>
      </c>
      <c r="E100" s="28">
        <f>C100+D100</f>
        <v>0</v>
      </c>
      <c r="F100" s="28">
        <v>0</v>
      </c>
      <c r="G100" s="28">
        <v>0</v>
      </c>
      <c r="H100" s="28">
        <f>E100-F100</f>
        <v>0</v>
      </c>
    </row>
    <row r="101" spans="1:8" x14ac:dyDescent="0.2">
      <c r="A101" s="2"/>
      <c r="B101" s="25"/>
      <c r="C101" s="28"/>
      <c r="D101" s="28"/>
      <c r="E101" s="28"/>
      <c r="F101" s="28"/>
      <c r="G101" s="28"/>
      <c r="H101" s="28"/>
    </row>
    <row r="102" spans="1:8" x14ac:dyDescent="0.2">
      <c r="A102" s="2"/>
      <c r="B102" s="25" t="s">
        <v>96</v>
      </c>
      <c r="C102" s="28">
        <v>0</v>
      </c>
      <c r="D102" s="28">
        <v>0</v>
      </c>
      <c r="E102" s="28">
        <f>C102+D102</f>
        <v>0</v>
      </c>
      <c r="F102" s="28">
        <v>0</v>
      </c>
      <c r="G102" s="28">
        <v>0</v>
      </c>
      <c r="H102" s="28">
        <f>E102-F102</f>
        <v>0</v>
      </c>
    </row>
    <row r="103" spans="1:8" x14ac:dyDescent="0.2">
      <c r="A103" s="24"/>
      <c r="B103" s="26"/>
      <c r="C103" s="29"/>
      <c r="D103" s="29"/>
      <c r="E103" s="29"/>
      <c r="F103" s="29"/>
      <c r="G103" s="29"/>
      <c r="H103" s="29"/>
    </row>
    <row r="104" spans="1:8" x14ac:dyDescent="0.2">
      <c r="A104" s="20"/>
      <c r="B104" s="40" t="s">
        <v>82</v>
      </c>
      <c r="C104" s="47">
        <f t="shared" ref="C104:H104" si="5">SUM(C90:C102)</f>
        <v>0</v>
      </c>
      <c r="D104" s="47">
        <f t="shared" si="5"/>
        <v>0</v>
      </c>
      <c r="E104" s="47">
        <f t="shared" si="5"/>
        <v>0</v>
      </c>
      <c r="F104" s="47">
        <f t="shared" si="5"/>
        <v>0</v>
      </c>
      <c r="G104" s="47">
        <f t="shared" si="5"/>
        <v>0</v>
      </c>
      <c r="H104" s="47">
        <f t="shared" si="5"/>
        <v>0</v>
      </c>
    </row>
    <row r="106" spans="1:8" x14ac:dyDescent="0.2">
      <c r="A106" s="1" t="s">
        <v>193</v>
      </c>
    </row>
    <row r="111" spans="1:8" x14ac:dyDescent="0.2">
      <c r="B111" s="48"/>
      <c r="C111" s="48"/>
      <c r="D111" s="48"/>
      <c r="E111" s="48"/>
      <c r="F111" s="48"/>
      <c r="G111" s="48"/>
      <c r="H111" s="48"/>
    </row>
    <row r="112" spans="1:8" x14ac:dyDescent="0.2">
      <c r="B112" s="48"/>
      <c r="C112" s="48"/>
      <c r="D112" s="48"/>
      <c r="E112" s="48"/>
      <c r="F112" s="48"/>
      <c r="G112" s="48"/>
      <c r="H112" s="48"/>
    </row>
    <row r="113" spans="2:8" x14ac:dyDescent="0.2">
      <c r="B113" s="48"/>
      <c r="C113" s="48"/>
      <c r="D113" s="48"/>
      <c r="E113" s="48"/>
      <c r="F113" s="48"/>
      <c r="G113" s="48"/>
      <c r="H113" s="48"/>
    </row>
    <row r="114" spans="2:8" x14ac:dyDescent="0.2">
      <c r="B114" s="48"/>
      <c r="C114" s="48"/>
      <c r="D114" s="48"/>
      <c r="E114" s="48"/>
      <c r="F114" s="48"/>
      <c r="G114" s="48"/>
      <c r="H114" s="48"/>
    </row>
    <row r="115" spans="2:8" x14ac:dyDescent="0.2">
      <c r="B115" s="49"/>
      <c r="C115" s="48"/>
      <c r="D115" s="48"/>
      <c r="E115" s="48"/>
      <c r="F115" s="48"/>
      <c r="G115" s="48"/>
      <c r="H115" s="48"/>
    </row>
    <row r="116" spans="2:8" x14ac:dyDescent="0.2">
      <c r="B116" s="48"/>
      <c r="C116" s="50"/>
      <c r="D116" s="51"/>
      <c r="E116" s="48"/>
      <c r="F116" s="48"/>
      <c r="G116" s="48"/>
      <c r="H116" s="48"/>
    </row>
    <row r="117" spans="2:8" x14ac:dyDescent="0.2">
      <c r="B117" s="48"/>
      <c r="C117" s="52"/>
      <c r="D117" s="53"/>
      <c r="E117" s="48"/>
      <c r="F117" s="48"/>
      <c r="G117" s="48"/>
      <c r="H117" s="48"/>
    </row>
    <row r="118" spans="2:8" x14ac:dyDescent="0.2">
      <c r="B118" s="48"/>
      <c r="C118" s="54"/>
      <c r="D118" s="54"/>
      <c r="E118" s="48"/>
      <c r="F118" s="48"/>
      <c r="G118" s="48"/>
      <c r="H118" s="48"/>
    </row>
    <row r="119" spans="2:8" x14ac:dyDescent="0.2">
      <c r="B119" s="48"/>
      <c r="C119" s="54"/>
      <c r="D119" s="54"/>
      <c r="E119" s="48"/>
      <c r="F119" s="48"/>
      <c r="G119" s="48"/>
      <c r="H119" s="48"/>
    </row>
    <row r="120" spans="2:8" x14ac:dyDescent="0.2">
      <c r="B120" s="48"/>
      <c r="C120" s="50"/>
      <c r="D120" s="50"/>
      <c r="E120" s="48"/>
      <c r="F120" s="48"/>
      <c r="G120" s="48"/>
      <c r="H120" s="48"/>
    </row>
    <row r="121" spans="2:8" x14ac:dyDescent="0.2">
      <c r="B121" s="48"/>
      <c r="C121" s="55"/>
      <c r="D121" s="55"/>
      <c r="E121" s="48"/>
      <c r="F121" s="48"/>
      <c r="G121" s="48"/>
      <c r="H121" s="48"/>
    </row>
    <row r="122" spans="2:8" x14ac:dyDescent="0.2">
      <c r="B122" s="48"/>
      <c r="C122" s="56"/>
      <c r="D122" s="56"/>
      <c r="E122" s="48"/>
      <c r="F122" s="48"/>
      <c r="G122" s="48"/>
      <c r="H122" s="48"/>
    </row>
  </sheetData>
  <sheetProtection formatCells="0" formatColumns="0" formatRows="0" insertRows="0" deleteRows="0" autoFilter="0"/>
  <mergeCells count="12">
    <mergeCell ref="A85:H85"/>
    <mergeCell ref="A86:B88"/>
    <mergeCell ref="C86:G86"/>
    <mergeCell ref="H86:H87"/>
    <mergeCell ref="C73:G73"/>
    <mergeCell ref="H73:H74"/>
    <mergeCell ref="A1:H1"/>
    <mergeCell ref="A3:B5"/>
    <mergeCell ref="A71:H71"/>
    <mergeCell ref="A73:B7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tabSelected="1" topLeftCell="A19" workbookViewId="0">
      <selection activeCell="G54" sqref="G54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58" t="s">
        <v>194</v>
      </c>
      <c r="B1" s="59"/>
      <c r="C1" s="59"/>
      <c r="D1" s="59"/>
      <c r="E1" s="59"/>
      <c r="F1" s="59"/>
      <c r="G1" s="59"/>
      <c r="H1" s="60"/>
    </row>
    <row r="2" spans="1:8" x14ac:dyDescent="0.2">
      <c r="A2" s="63" t="s">
        <v>0</v>
      </c>
      <c r="B2" s="64"/>
      <c r="C2" s="58" t="s">
        <v>1</v>
      </c>
      <c r="D2" s="59"/>
      <c r="E2" s="59"/>
      <c r="F2" s="59"/>
      <c r="G2" s="60"/>
      <c r="H2" s="61" t="s">
        <v>2</v>
      </c>
    </row>
    <row r="3" spans="1:8" ht="24.95" customHeight="1" x14ac:dyDescent="0.2">
      <c r="A3" s="65"/>
      <c r="B3" s="66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62"/>
    </row>
    <row r="4" spans="1:8" x14ac:dyDescent="0.2">
      <c r="A4" s="67"/>
      <c r="B4" s="68"/>
      <c r="C4" s="8">
        <v>1</v>
      </c>
      <c r="D4" s="8">
        <v>2</v>
      </c>
      <c r="E4" s="8" t="s">
        <v>8</v>
      </c>
      <c r="F4" s="8">
        <v>4</v>
      </c>
      <c r="G4" s="8">
        <v>5</v>
      </c>
      <c r="H4" s="8" t="s">
        <v>9</v>
      </c>
    </row>
    <row r="5" spans="1:8" x14ac:dyDescent="0.2">
      <c r="A5" s="37"/>
      <c r="B5" s="38"/>
      <c r="C5" s="43"/>
      <c r="D5" s="43"/>
      <c r="E5" s="43"/>
      <c r="F5" s="43"/>
      <c r="G5" s="43"/>
      <c r="H5" s="43"/>
    </row>
    <row r="6" spans="1:8" x14ac:dyDescent="0.2">
      <c r="A6" s="34" t="s">
        <v>97</v>
      </c>
      <c r="B6" s="32"/>
      <c r="C6" s="44">
        <f t="shared" ref="C6:H6" si="0">SUM(C7:C14)</f>
        <v>229276204.16</v>
      </c>
      <c r="D6" s="44">
        <f t="shared" si="0"/>
        <v>-4959479.01</v>
      </c>
      <c r="E6" s="44">
        <f t="shared" si="0"/>
        <v>224316725.15000001</v>
      </c>
      <c r="F6" s="44">
        <f t="shared" si="0"/>
        <v>210798093.19</v>
      </c>
      <c r="G6" s="44">
        <f t="shared" si="0"/>
        <v>205439894.06999999</v>
      </c>
      <c r="H6" s="44">
        <f t="shared" si="0"/>
        <v>13518631.960000008</v>
      </c>
    </row>
    <row r="7" spans="1:8" x14ac:dyDescent="0.2">
      <c r="A7" s="31"/>
      <c r="B7" s="35" t="s">
        <v>98</v>
      </c>
      <c r="C7" s="44">
        <v>13284949.17</v>
      </c>
      <c r="D7" s="44">
        <v>-11999</v>
      </c>
      <c r="E7" s="44">
        <f>C7+D7</f>
        <v>13272950.17</v>
      </c>
      <c r="F7" s="44">
        <v>12938311.619999999</v>
      </c>
      <c r="G7" s="44">
        <v>12931748.99</v>
      </c>
      <c r="H7" s="44">
        <f>E7-F7</f>
        <v>334638.55000000075</v>
      </c>
    </row>
    <row r="8" spans="1:8" x14ac:dyDescent="0.2">
      <c r="A8" s="31"/>
      <c r="B8" s="35" t="s">
        <v>99</v>
      </c>
      <c r="C8" s="44">
        <v>464377</v>
      </c>
      <c r="D8" s="44">
        <v>0</v>
      </c>
      <c r="E8" s="44">
        <f t="shared" ref="E8:E14" si="1">C8+D8</f>
        <v>464377</v>
      </c>
      <c r="F8" s="44">
        <v>355134.47</v>
      </c>
      <c r="G8" s="44">
        <v>355134.47</v>
      </c>
      <c r="H8" s="44">
        <f t="shared" ref="H8:H14" si="2">E8-F8</f>
        <v>109242.53000000003</v>
      </c>
    </row>
    <row r="9" spans="1:8" x14ac:dyDescent="0.2">
      <c r="A9" s="31"/>
      <c r="B9" s="35" t="s">
        <v>100</v>
      </c>
      <c r="C9" s="44">
        <v>55525656.32</v>
      </c>
      <c r="D9" s="44">
        <v>2040653.79</v>
      </c>
      <c r="E9" s="44">
        <f t="shared" si="1"/>
        <v>57566310.109999999</v>
      </c>
      <c r="F9" s="44">
        <v>51048202.390000001</v>
      </c>
      <c r="G9" s="44">
        <v>50851363.200000003</v>
      </c>
      <c r="H9" s="44">
        <f t="shared" si="2"/>
        <v>6518107.7199999988</v>
      </c>
    </row>
    <row r="10" spans="1:8" x14ac:dyDescent="0.2">
      <c r="A10" s="31"/>
      <c r="B10" s="35" t="s">
        <v>101</v>
      </c>
      <c r="C10" s="44">
        <v>0</v>
      </c>
      <c r="D10" s="44">
        <v>0</v>
      </c>
      <c r="E10" s="44">
        <f t="shared" si="1"/>
        <v>0</v>
      </c>
      <c r="F10" s="44">
        <v>0</v>
      </c>
      <c r="G10" s="44">
        <v>0</v>
      </c>
      <c r="H10" s="44">
        <f t="shared" si="2"/>
        <v>0</v>
      </c>
    </row>
    <row r="11" spans="1:8" x14ac:dyDescent="0.2">
      <c r="A11" s="31"/>
      <c r="B11" s="35" t="s">
        <v>102</v>
      </c>
      <c r="C11" s="44">
        <v>75828380.510000005</v>
      </c>
      <c r="D11" s="44">
        <v>-8401618</v>
      </c>
      <c r="E11" s="44">
        <f t="shared" si="1"/>
        <v>67426762.510000005</v>
      </c>
      <c r="F11" s="44">
        <v>62579416.469999999</v>
      </c>
      <c r="G11" s="44">
        <v>60306979.420000002</v>
      </c>
      <c r="H11" s="44">
        <f t="shared" si="2"/>
        <v>4847346.0400000066</v>
      </c>
    </row>
    <row r="12" spans="1:8" x14ac:dyDescent="0.2">
      <c r="A12" s="31"/>
      <c r="B12" s="35" t="s">
        <v>103</v>
      </c>
      <c r="C12" s="44">
        <v>0</v>
      </c>
      <c r="D12" s="44">
        <v>0</v>
      </c>
      <c r="E12" s="44">
        <f t="shared" si="1"/>
        <v>0</v>
      </c>
      <c r="F12" s="44">
        <v>0</v>
      </c>
      <c r="G12" s="44">
        <v>0</v>
      </c>
      <c r="H12" s="44">
        <f t="shared" si="2"/>
        <v>0</v>
      </c>
    </row>
    <row r="13" spans="1:8" x14ac:dyDescent="0.2">
      <c r="A13" s="31"/>
      <c r="B13" s="35" t="s">
        <v>104</v>
      </c>
      <c r="C13" s="44">
        <v>64109657.159999996</v>
      </c>
      <c r="D13" s="44">
        <v>241693.88</v>
      </c>
      <c r="E13" s="44">
        <f t="shared" si="1"/>
        <v>64351351.039999999</v>
      </c>
      <c r="F13" s="44">
        <v>64136559.649999999</v>
      </c>
      <c r="G13" s="44">
        <v>61527963.259999998</v>
      </c>
      <c r="H13" s="44">
        <f t="shared" si="2"/>
        <v>214791.3900000006</v>
      </c>
    </row>
    <row r="14" spans="1:8" x14ac:dyDescent="0.2">
      <c r="A14" s="31"/>
      <c r="B14" s="35" t="s">
        <v>37</v>
      </c>
      <c r="C14" s="44">
        <v>20063184</v>
      </c>
      <c r="D14" s="44">
        <v>1171790.32</v>
      </c>
      <c r="E14" s="44">
        <f t="shared" si="1"/>
        <v>21234974.32</v>
      </c>
      <c r="F14" s="44">
        <v>19740468.59</v>
      </c>
      <c r="G14" s="44">
        <v>19466704.73</v>
      </c>
      <c r="H14" s="44">
        <f t="shared" si="2"/>
        <v>1494505.7300000004</v>
      </c>
    </row>
    <row r="15" spans="1:8" x14ac:dyDescent="0.2">
      <c r="A15" s="33"/>
      <c r="B15" s="35"/>
      <c r="C15" s="44"/>
      <c r="D15" s="44"/>
      <c r="E15" s="44"/>
      <c r="F15" s="44"/>
      <c r="G15" s="44"/>
      <c r="H15" s="44"/>
    </row>
    <row r="16" spans="1:8" x14ac:dyDescent="0.2">
      <c r="A16" s="34" t="s">
        <v>105</v>
      </c>
      <c r="B16" s="36"/>
      <c r="C16" s="44">
        <f t="shared" ref="C16:H16" si="3">SUM(C17:C23)</f>
        <v>191268301</v>
      </c>
      <c r="D16" s="44">
        <f t="shared" si="3"/>
        <v>88842945.560000017</v>
      </c>
      <c r="E16" s="44">
        <f t="shared" si="3"/>
        <v>280111246.56</v>
      </c>
      <c r="F16" s="44">
        <f t="shared" si="3"/>
        <v>218589571.47</v>
      </c>
      <c r="G16" s="44">
        <f t="shared" si="3"/>
        <v>190067511.60999998</v>
      </c>
      <c r="H16" s="44">
        <f t="shared" si="3"/>
        <v>61521675.090000018</v>
      </c>
    </row>
    <row r="17" spans="1:8" x14ac:dyDescent="0.2">
      <c r="A17" s="31"/>
      <c r="B17" s="35" t="s">
        <v>106</v>
      </c>
      <c r="C17" s="44">
        <v>9617534</v>
      </c>
      <c r="D17" s="44">
        <v>1059200.6499999999</v>
      </c>
      <c r="E17" s="44">
        <f>C17+D17</f>
        <v>10676734.65</v>
      </c>
      <c r="F17" s="44">
        <v>9491718.8699999992</v>
      </c>
      <c r="G17" s="44">
        <v>9415592.1699999999</v>
      </c>
      <c r="H17" s="44">
        <f t="shared" ref="H17:H23" si="4">E17-F17</f>
        <v>1185015.7800000012</v>
      </c>
    </row>
    <row r="18" spans="1:8" x14ac:dyDescent="0.2">
      <c r="A18" s="31"/>
      <c r="B18" s="35" t="s">
        <v>107</v>
      </c>
      <c r="C18" s="44">
        <v>155591484</v>
      </c>
      <c r="D18" s="44">
        <v>80484450.030000001</v>
      </c>
      <c r="E18" s="44">
        <f t="shared" ref="E18:E23" si="5">C18+D18</f>
        <v>236075934.03</v>
      </c>
      <c r="F18" s="44">
        <v>180469096.06999999</v>
      </c>
      <c r="G18" s="44">
        <v>152392702.69</v>
      </c>
      <c r="H18" s="44">
        <f t="shared" si="4"/>
        <v>55606837.960000008</v>
      </c>
    </row>
    <row r="19" spans="1:8" x14ac:dyDescent="0.2">
      <c r="A19" s="31"/>
      <c r="B19" s="35" t="s">
        <v>108</v>
      </c>
      <c r="C19" s="44">
        <v>710392</v>
      </c>
      <c r="D19" s="44">
        <v>712073</v>
      </c>
      <c r="E19" s="44">
        <f t="shared" si="5"/>
        <v>1422465</v>
      </c>
      <c r="F19" s="44">
        <v>648731.65</v>
      </c>
      <c r="G19" s="44">
        <v>648731.65</v>
      </c>
      <c r="H19" s="44">
        <f t="shared" si="4"/>
        <v>773733.35</v>
      </c>
    </row>
    <row r="20" spans="1:8" x14ac:dyDescent="0.2">
      <c r="A20" s="31"/>
      <c r="B20" s="35" t="s">
        <v>109</v>
      </c>
      <c r="C20" s="44">
        <v>8901534</v>
      </c>
      <c r="D20" s="44">
        <v>3033105.47</v>
      </c>
      <c r="E20" s="44">
        <f t="shared" si="5"/>
        <v>11934639.470000001</v>
      </c>
      <c r="F20" s="44">
        <v>9089706.3699999992</v>
      </c>
      <c r="G20" s="44">
        <v>9089706.3699999992</v>
      </c>
      <c r="H20" s="44">
        <f t="shared" si="4"/>
        <v>2844933.1000000015</v>
      </c>
    </row>
    <row r="21" spans="1:8" x14ac:dyDescent="0.2">
      <c r="A21" s="31"/>
      <c r="B21" s="35" t="s">
        <v>110</v>
      </c>
      <c r="C21" s="44">
        <v>7350557</v>
      </c>
      <c r="D21" s="44">
        <v>-64137.63</v>
      </c>
      <c r="E21" s="44">
        <f t="shared" si="5"/>
        <v>7286419.3700000001</v>
      </c>
      <c r="F21" s="44">
        <v>7050555.0999999996</v>
      </c>
      <c r="G21" s="44">
        <v>6681015.3200000003</v>
      </c>
      <c r="H21" s="44">
        <f t="shared" si="4"/>
        <v>235864.27000000048</v>
      </c>
    </row>
    <row r="22" spans="1:8" x14ac:dyDescent="0.2">
      <c r="A22" s="31"/>
      <c r="B22" s="35" t="s">
        <v>111</v>
      </c>
      <c r="C22" s="44">
        <v>9096800</v>
      </c>
      <c r="D22" s="44">
        <v>3618254.04</v>
      </c>
      <c r="E22" s="44">
        <f t="shared" si="5"/>
        <v>12715054.039999999</v>
      </c>
      <c r="F22" s="44">
        <v>11839763.41</v>
      </c>
      <c r="G22" s="44">
        <v>11839763.41</v>
      </c>
      <c r="H22" s="44">
        <f t="shared" si="4"/>
        <v>875290.62999999896</v>
      </c>
    </row>
    <row r="23" spans="1:8" x14ac:dyDescent="0.2">
      <c r="A23" s="31"/>
      <c r="B23" s="35" t="s">
        <v>112</v>
      </c>
      <c r="C23" s="44">
        <v>0</v>
      </c>
      <c r="D23" s="44">
        <v>0</v>
      </c>
      <c r="E23" s="44">
        <f t="shared" si="5"/>
        <v>0</v>
      </c>
      <c r="F23" s="44">
        <v>0</v>
      </c>
      <c r="G23" s="44">
        <v>0</v>
      </c>
      <c r="H23" s="44">
        <f t="shared" si="4"/>
        <v>0</v>
      </c>
    </row>
    <row r="24" spans="1:8" x14ac:dyDescent="0.2">
      <c r="A24" s="33"/>
      <c r="B24" s="35"/>
      <c r="C24" s="44"/>
      <c r="D24" s="44"/>
      <c r="E24" s="44"/>
      <c r="F24" s="44"/>
      <c r="G24" s="44"/>
      <c r="H24" s="44"/>
    </row>
    <row r="25" spans="1:8" x14ac:dyDescent="0.2">
      <c r="A25" s="34" t="s">
        <v>113</v>
      </c>
      <c r="B25" s="36"/>
      <c r="C25" s="44">
        <f t="shared" ref="C25:H25" si="6">SUM(C26:C34)</f>
        <v>6748352</v>
      </c>
      <c r="D25" s="44">
        <f t="shared" si="6"/>
        <v>64944090.099999994</v>
      </c>
      <c r="E25" s="44">
        <f t="shared" si="6"/>
        <v>71692442.099999994</v>
      </c>
      <c r="F25" s="44">
        <f t="shared" si="6"/>
        <v>59590703.18</v>
      </c>
      <c r="G25" s="44">
        <f t="shared" si="6"/>
        <v>58494756.939999998</v>
      </c>
      <c r="H25" s="44">
        <f t="shared" si="6"/>
        <v>12101738.919999996</v>
      </c>
    </row>
    <row r="26" spans="1:8" x14ac:dyDescent="0.2">
      <c r="A26" s="31"/>
      <c r="B26" s="35" t="s">
        <v>114</v>
      </c>
      <c r="C26" s="44">
        <v>5253927</v>
      </c>
      <c r="D26" s="44">
        <v>353073</v>
      </c>
      <c r="E26" s="44">
        <f>C26+D26</f>
        <v>5607000</v>
      </c>
      <c r="F26" s="44">
        <v>5472518.6399999997</v>
      </c>
      <c r="G26" s="44">
        <v>5472518.6399999997</v>
      </c>
      <c r="H26" s="44">
        <f t="shared" ref="H26:H34" si="7">E26-F26</f>
        <v>134481.36000000034</v>
      </c>
    </row>
    <row r="27" spans="1:8" x14ac:dyDescent="0.2">
      <c r="A27" s="31"/>
      <c r="B27" s="35" t="s">
        <v>115</v>
      </c>
      <c r="C27" s="44">
        <v>0</v>
      </c>
      <c r="D27" s="44">
        <v>21830140.199999999</v>
      </c>
      <c r="E27" s="44">
        <f t="shared" ref="E27:E34" si="8">C27+D27</f>
        <v>21830140.199999999</v>
      </c>
      <c r="F27" s="44">
        <v>16021700.18</v>
      </c>
      <c r="G27" s="44">
        <v>16021700.18</v>
      </c>
      <c r="H27" s="44">
        <f t="shared" si="7"/>
        <v>5808440.0199999996</v>
      </c>
    </row>
    <row r="28" spans="1:8" x14ac:dyDescent="0.2">
      <c r="A28" s="31"/>
      <c r="B28" s="35" t="s">
        <v>116</v>
      </c>
      <c r="C28" s="44">
        <v>0</v>
      </c>
      <c r="D28" s="44">
        <v>0</v>
      </c>
      <c r="E28" s="44">
        <f t="shared" si="8"/>
        <v>0</v>
      </c>
      <c r="F28" s="44">
        <v>0</v>
      </c>
      <c r="G28" s="44">
        <v>0</v>
      </c>
      <c r="H28" s="44">
        <f t="shared" si="7"/>
        <v>0</v>
      </c>
    </row>
    <row r="29" spans="1:8" x14ac:dyDescent="0.2">
      <c r="A29" s="31"/>
      <c r="B29" s="35" t="s">
        <v>117</v>
      </c>
      <c r="C29" s="44">
        <v>0</v>
      </c>
      <c r="D29" s="44">
        <v>0</v>
      </c>
      <c r="E29" s="44">
        <f t="shared" si="8"/>
        <v>0</v>
      </c>
      <c r="F29" s="44">
        <v>0</v>
      </c>
      <c r="G29" s="44">
        <v>0</v>
      </c>
      <c r="H29" s="44">
        <f t="shared" si="7"/>
        <v>0</v>
      </c>
    </row>
    <row r="30" spans="1:8" x14ac:dyDescent="0.2">
      <c r="A30" s="31"/>
      <c r="B30" s="35" t="s">
        <v>118</v>
      </c>
      <c r="C30" s="44">
        <v>0</v>
      </c>
      <c r="D30" s="44">
        <v>42776683.899999999</v>
      </c>
      <c r="E30" s="44">
        <f t="shared" si="8"/>
        <v>42776683.899999999</v>
      </c>
      <c r="F30" s="44">
        <v>36754402.420000002</v>
      </c>
      <c r="G30" s="44">
        <v>35658456.18</v>
      </c>
      <c r="H30" s="44">
        <f t="shared" si="7"/>
        <v>6022281.4799999967</v>
      </c>
    </row>
    <row r="31" spans="1:8" x14ac:dyDescent="0.2">
      <c r="A31" s="31"/>
      <c r="B31" s="35" t="s">
        <v>119</v>
      </c>
      <c r="C31" s="44">
        <v>0</v>
      </c>
      <c r="D31" s="44">
        <v>0</v>
      </c>
      <c r="E31" s="44">
        <f t="shared" si="8"/>
        <v>0</v>
      </c>
      <c r="F31" s="44">
        <v>0</v>
      </c>
      <c r="G31" s="44">
        <v>0</v>
      </c>
      <c r="H31" s="44">
        <f t="shared" si="7"/>
        <v>0</v>
      </c>
    </row>
    <row r="32" spans="1:8" x14ac:dyDescent="0.2">
      <c r="A32" s="31"/>
      <c r="B32" s="35" t="s">
        <v>120</v>
      </c>
      <c r="C32" s="44">
        <v>1494425</v>
      </c>
      <c r="D32" s="44">
        <v>-15807</v>
      </c>
      <c r="E32" s="44">
        <f t="shared" si="8"/>
        <v>1478618</v>
      </c>
      <c r="F32" s="44">
        <v>1342081.94</v>
      </c>
      <c r="G32" s="44">
        <v>1342081.94</v>
      </c>
      <c r="H32" s="44">
        <f t="shared" si="7"/>
        <v>136536.06000000006</v>
      </c>
    </row>
    <row r="33" spans="1:8" x14ac:dyDescent="0.2">
      <c r="A33" s="31"/>
      <c r="B33" s="35" t="s">
        <v>121</v>
      </c>
      <c r="C33" s="44">
        <v>0</v>
      </c>
      <c r="D33" s="44">
        <v>0</v>
      </c>
      <c r="E33" s="44">
        <f t="shared" si="8"/>
        <v>0</v>
      </c>
      <c r="F33" s="44">
        <v>0</v>
      </c>
      <c r="G33" s="44">
        <v>0</v>
      </c>
      <c r="H33" s="44">
        <f t="shared" si="7"/>
        <v>0</v>
      </c>
    </row>
    <row r="34" spans="1:8" x14ac:dyDescent="0.2">
      <c r="A34" s="31"/>
      <c r="B34" s="35" t="s">
        <v>122</v>
      </c>
      <c r="C34" s="44">
        <v>0</v>
      </c>
      <c r="D34" s="44">
        <v>0</v>
      </c>
      <c r="E34" s="44">
        <f t="shared" si="8"/>
        <v>0</v>
      </c>
      <c r="F34" s="44">
        <v>0</v>
      </c>
      <c r="G34" s="44">
        <v>0</v>
      </c>
      <c r="H34" s="44">
        <f t="shared" si="7"/>
        <v>0</v>
      </c>
    </row>
    <row r="35" spans="1:8" x14ac:dyDescent="0.2">
      <c r="A35" s="33"/>
      <c r="B35" s="35"/>
      <c r="C35" s="44"/>
      <c r="D35" s="44"/>
      <c r="E35" s="44"/>
      <c r="F35" s="44"/>
      <c r="G35" s="44"/>
      <c r="H35" s="44"/>
    </row>
    <row r="36" spans="1:8" x14ac:dyDescent="0.2">
      <c r="A36" s="34" t="s">
        <v>123</v>
      </c>
      <c r="B36" s="36"/>
      <c r="C36" s="44">
        <f t="shared" ref="C36:H36" si="9">SUM(C37:C40)</f>
        <v>2707142.84</v>
      </c>
      <c r="D36" s="44">
        <f t="shared" si="9"/>
        <v>-480763.44</v>
      </c>
      <c r="E36" s="44">
        <f t="shared" si="9"/>
        <v>2226379.4</v>
      </c>
      <c r="F36" s="44">
        <f t="shared" si="9"/>
        <v>2226379.4</v>
      </c>
      <c r="G36" s="44">
        <f t="shared" si="9"/>
        <v>2226379.4</v>
      </c>
      <c r="H36" s="44">
        <f t="shared" si="9"/>
        <v>0</v>
      </c>
    </row>
    <row r="37" spans="1:8" x14ac:dyDescent="0.2">
      <c r="A37" s="31"/>
      <c r="B37" s="35" t="s">
        <v>124</v>
      </c>
      <c r="C37" s="44">
        <v>2707142.84</v>
      </c>
      <c r="D37" s="44">
        <v>-480763.44</v>
      </c>
      <c r="E37" s="44">
        <f>C37+D37</f>
        <v>2226379.4</v>
      </c>
      <c r="F37" s="44">
        <v>2226379.4</v>
      </c>
      <c r="G37" s="44">
        <v>2226379.4</v>
      </c>
      <c r="H37" s="44">
        <f t="shared" ref="H37:H40" si="10">E37-F37</f>
        <v>0</v>
      </c>
    </row>
    <row r="38" spans="1:8" ht="22.5" x14ac:dyDescent="0.2">
      <c r="A38" s="31"/>
      <c r="B38" s="35" t="s">
        <v>125</v>
      </c>
      <c r="C38" s="44">
        <v>0</v>
      </c>
      <c r="D38" s="44">
        <v>0</v>
      </c>
      <c r="E38" s="44">
        <f t="shared" ref="E38:E40" si="11">C38+D38</f>
        <v>0</v>
      </c>
      <c r="F38" s="44">
        <v>0</v>
      </c>
      <c r="G38" s="44">
        <v>0</v>
      </c>
      <c r="H38" s="44">
        <f t="shared" si="10"/>
        <v>0</v>
      </c>
    </row>
    <row r="39" spans="1:8" x14ac:dyDescent="0.2">
      <c r="A39" s="31"/>
      <c r="B39" s="35" t="s">
        <v>126</v>
      </c>
      <c r="C39" s="44">
        <v>0</v>
      </c>
      <c r="D39" s="44">
        <v>0</v>
      </c>
      <c r="E39" s="44">
        <f t="shared" si="11"/>
        <v>0</v>
      </c>
      <c r="F39" s="44">
        <v>0</v>
      </c>
      <c r="G39" s="44">
        <v>0</v>
      </c>
      <c r="H39" s="44">
        <f t="shared" si="10"/>
        <v>0</v>
      </c>
    </row>
    <row r="40" spans="1:8" x14ac:dyDescent="0.2">
      <c r="A40" s="31"/>
      <c r="B40" s="35" t="s">
        <v>127</v>
      </c>
      <c r="C40" s="44">
        <v>0</v>
      </c>
      <c r="D40" s="44">
        <v>0</v>
      </c>
      <c r="E40" s="44">
        <f t="shared" si="11"/>
        <v>0</v>
      </c>
      <c r="F40" s="44">
        <v>0</v>
      </c>
      <c r="G40" s="44">
        <v>0</v>
      </c>
      <c r="H40" s="44">
        <f t="shared" si="10"/>
        <v>0</v>
      </c>
    </row>
    <row r="41" spans="1:8" x14ac:dyDescent="0.2">
      <c r="A41" s="33"/>
      <c r="B41" s="35"/>
      <c r="C41" s="44"/>
      <c r="D41" s="44"/>
      <c r="E41" s="44"/>
      <c r="F41" s="44"/>
      <c r="G41" s="44"/>
      <c r="H41" s="44"/>
    </row>
    <row r="42" spans="1:8" x14ac:dyDescent="0.2">
      <c r="A42" s="39"/>
      <c r="B42" s="40" t="s">
        <v>82</v>
      </c>
      <c r="C42" s="47">
        <f t="shared" ref="C42:H42" si="12">SUM(C36+C25+C16+C6)</f>
        <v>430000000</v>
      </c>
      <c r="D42" s="47">
        <f t="shared" si="12"/>
        <v>148346793.21000004</v>
      </c>
      <c r="E42" s="47">
        <f t="shared" si="12"/>
        <v>578346793.21000004</v>
      </c>
      <c r="F42" s="47">
        <f t="shared" si="12"/>
        <v>491204747.24000001</v>
      </c>
      <c r="G42" s="47">
        <f t="shared" si="12"/>
        <v>456228542.01999998</v>
      </c>
      <c r="H42" s="47">
        <f t="shared" si="12"/>
        <v>87142045.970000029</v>
      </c>
    </row>
    <row r="44" spans="1:8" x14ac:dyDescent="0.2">
      <c r="A44" s="1" t="s">
        <v>193</v>
      </c>
    </row>
    <row r="48" spans="1:8" x14ac:dyDescent="0.2">
      <c r="B48" s="57"/>
      <c r="C48" s="57"/>
      <c r="D48" s="57"/>
      <c r="E48" s="57"/>
      <c r="F48" s="57"/>
      <c r="G48" s="57"/>
      <c r="H48" s="57"/>
    </row>
    <row r="49" spans="2:8" x14ac:dyDescent="0.2">
      <c r="B49" s="57"/>
      <c r="C49" s="57"/>
      <c r="D49" s="57"/>
      <c r="E49" s="57"/>
      <c r="F49" s="57"/>
      <c r="G49" s="57"/>
      <c r="H49" s="57"/>
    </row>
    <row r="50" spans="2:8" x14ac:dyDescent="0.2">
      <c r="B50" s="57"/>
      <c r="C50" s="57"/>
      <c r="D50" s="57"/>
      <c r="E50" s="57"/>
      <c r="F50" s="57"/>
      <c r="G50" s="57"/>
      <c r="H50" s="57"/>
    </row>
    <row r="51" spans="2:8" x14ac:dyDescent="0.2">
      <c r="B51" s="48"/>
      <c r="C51" s="48"/>
      <c r="D51" s="48"/>
      <c r="E51" s="48"/>
      <c r="F51" s="48"/>
      <c r="G51" s="48"/>
      <c r="H51" s="48"/>
    </row>
    <row r="52" spans="2:8" x14ac:dyDescent="0.2">
      <c r="B52" s="48"/>
      <c r="C52" s="48"/>
      <c r="D52" s="48"/>
      <c r="E52" s="48"/>
      <c r="F52" s="48"/>
      <c r="G52" s="48"/>
      <c r="H52" s="48"/>
    </row>
    <row r="53" spans="2:8" x14ac:dyDescent="0.2">
      <c r="B53" s="48"/>
      <c r="C53" s="48"/>
      <c r="D53" s="48"/>
      <c r="E53" s="48"/>
      <c r="F53" s="48"/>
      <c r="G53" s="48"/>
      <c r="H53" s="48"/>
    </row>
    <row r="54" spans="2:8" x14ac:dyDescent="0.2">
      <c r="B54" s="48"/>
      <c r="C54" s="48"/>
      <c r="D54" s="48"/>
      <c r="E54" s="48"/>
      <c r="F54" s="48"/>
      <c r="G54" s="48"/>
      <c r="H54" s="48"/>
    </row>
    <row r="55" spans="2:8" x14ac:dyDescent="0.2">
      <c r="B55" s="49"/>
      <c r="C55" s="48"/>
      <c r="D55" s="48"/>
      <c r="E55" s="48"/>
      <c r="F55" s="48"/>
      <c r="G55" s="48"/>
      <c r="H55" s="48"/>
    </row>
    <row r="56" spans="2:8" x14ac:dyDescent="0.2">
      <c r="B56" s="48"/>
      <c r="C56" s="50"/>
      <c r="D56" s="51"/>
      <c r="E56" s="48"/>
      <c r="F56" s="48"/>
      <c r="G56" s="48"/>
      <c r="H56" s="48"/>
    </row>
    <row r="57" spans="2:8" x14ac:dyDescent="0.2">
      <c r="B57" s="48"/>
      <c r="C57" s="52"/>
      <c r="D57" s="53"/>
      <c r="E57" s="48"/>
      <c r="F57" s="48"/>
      <c r="G57" s="48"/>
      <c r="H57" s="48"/>
    </row>
    <row r="58" spans="2:8" x14ac:dyDescent="0.2">
      <c r="B58" s="48"/>
      <c r="C58" s="54"/>
      <c r="D58" s="54"/>
      <c r="E58" s="48"/>
      <c r="F58" s="48"/>
      <c r="G58" s="48"/>
      <c r="H58" s="48"/>
    </row>
    <row r="59" spans="2:8" x14ac:dyDescent="0.2">
      <c r="B59" s="48"/>
      <c r="C59" s="54"/>
      <c r="D59" s="54"/>
      <c r="E59" s="48"/>
      <c r="F59" s="48"/>
      <c r="G59" s="48"/>
      <c r="H59" s="48"/>
    </row>
    <row r="60" spans="2:8" x14ac:dyDescent="0.2">
      <c r="B60" s="48"/>
      <c r="C60" s="50"/>
      <c r="D60" s="50"/>
      <c r="E60" s="48"/>
      <c r="F60" s="48"/>
      <c r="G60" s="48"/>
      <c r="H60" s="48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B294E2-A442-4ED1-B7CD-F69BF0DA5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2022-02-16T15:38:10Z</cp:lastPrinted>
  <dcterms:created xsi:type="dcterms:W3CDTF">2014-02-10T03:37:14Z</dcterms:created>
  <dcterms:modified xsi:type="dcterms:W3CDTF">2022-02-25T21:40:58Z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