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3\DIGITAL\"/>
    </mc:Choice>
  </mc:AlternateContent>
  <bookViews>
    <workbookView xWindow="0" yWindow="0" windowWidth="23040" windowHeight="952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 concurrentCalc="0"/>
</workbook>
</file>

<file path=xl/calcChain.xml><?xml version="1.0" encoding="utf-8"?>
<calcChain xmlns="http://schemas.openxmlformats.org/spreadsheetml/2006/main">
  <c r="C114" i="62" l="1"/>
  <c r="D114" i="62"/>
  <c r="D111" i="62"/>
  <c r="D110" i="62"/>
  <c r="C111" i="62"/>
  <c r="C110" i="62"/>
  <c r="D105" i="62"/>
  <c r="D104" i="62"/>
  <c r="C105" i="62"/>
  <c r="C104" i="62"/>
  <c r="D49" i="62"/>
  <c r="C49" i="62"/>
  <c r="D20" i="62"/>
  <c r="C20" i="62"/>
  <c r="D116" i="62"/>
  <c r="D113" i="62"/>
  <c r="C116" i="62"/>
  <c r="C113" i="62"/>
  <c r="D98" i="62"/>
  <c r="C98" i="62"/>
  <c r="D37" i="62"/>
  <c r="D28" i="62"/>
  <c r="D43" i="62"/>
  <c r="D60" i="62"/>
  <c r="C60" i="62"/>
  <c r="D58" i="62"/>
  <c r="C58" i="62"/>
  <c r="D56" i="62"/>
  <c r="C56" i="62"/>
  <c r="D54" i="62"/>
  <c r="C54" i="62"/>
  <c r="D52" i="62"/>
  <c r="C52" i="62"/>
  <c r="C51" i="62"/>
  <c r="D51" i="62"/>
  <c r="F38" i="65"/>
  <c r="F37" i="65"/>
  <c r="D96" i="62"/>
  <c r="D95" i="62"/>
  <c r="F35" i="65"/>
  <c r="F34" i="65"/>
  <c r="C96" i="59"/>
  <c r="D123" i="59"/>
  <c r="D122" i="59"/>
  <c r="D121" i="59"/>
  <c r="D119" i="59"/>
  <c r="D118" i="59"/>
  <c r="D117" i="59"/>
  <c r="D116" i="59"/>
  <c r="D115" i="59"/>
  <c r="D114" i="59"/>
  <c r="D113" i="59"/>
  <c r="D112" i="59"/>
  <c r="D111" i="59"/>
  <c r="C208" i="60"/>
  <c r="C206" i="60"/>
  <c r="D15" i="62"/>
  <c r="C15" i="62"/>
  <c r="C41" i="59"/>
  <c r="C32" i="59"/>
  <c r="C9" i="60"/>
  <c r="C96" i="62"/>
  <c r="C95" i="62"/>
  <c r="C219" i="60"/>
  <c r="C218" i="60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/>
  <c r="C48" i="62"/>
  <c r="C126" i="62"/>
  <c r="C98" i="60"/>
  <c r="C58" i="60"/>
  <c r="D63" i="62"/>
  <c r="D48" i="62"/>
  <c r="D126" i="62"/>
  <c r="C43" i="62"/>
  <c r="C73" i="60"/>
  <c r="C146" i="59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/>
  <c r="C7" i="64"/>
  <c r="C15" i="63"/>
  <c r="C7" i="63"/>
  <c r="C39" i="64"/>
  <c r="C20" i="63"/>
  <c r="D215" i="60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<sst xmlns="http://schemas.openxmlformats.org/spreadsheetml/2006/main" count="952" uniqueCount="674">
  <si>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</si>
  <si>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</si>
  <si>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</si>
  <si>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</si>
  <si>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</si>
  <si>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</si>
  <si>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</si>
  <si>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</si>
  <si>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</si>
  <si>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</si>
  <si>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</si>
  <si>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</si>
  <si>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</si>
  <si>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</si>
  <si>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</si>
  <si>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</si>
  <si>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</si>
  <si>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</si>
  <si>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</si>
  <si>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</si>
  <si>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</si>
  <si>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</si>
  <si>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</si>
  <si>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</si>
  <si>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</si>
  <si>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</si>
  <si>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</si>
  <si>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</si>
  <si>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</si>
  <si>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</si>
  <si>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</si>
  <si>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</si>
  <si>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</si>
  <si>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</si>
  <si>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</si>
  <si>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</si>
  <si>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</si>
  <si>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</si>
  <si>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</si>
  <si>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</si>
  <si>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</si>
  <si>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</si>
  <si>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</si>
  <si>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</si>
  <si>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</si>
  <si>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</si>
  <si>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</si>
  <si>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</si>
  <si>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</si>
  <si>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</si>
  <si>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</si>
  <si>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</si>
  <si>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</si>
  <si>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</si>
  <si>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</si>
  <si>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</si>
  <si>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</si>
  <si>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</si>
  <si>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</si>
  <si>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</si>
  <si>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</si>
  <si>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</si>
  <si>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</si>
  <si>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</si>
  <si>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</si>
  <si>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</si>
  <si>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</si>
  <si>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</si>
  <si>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</si>
  <si>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</si>
  <si>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</si>
  <si>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</si>
  <si>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</si>
  <si>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</si>
  <si>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</si>
  <si>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</si>
  <si>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</si>
  <si>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</si>
  <si>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</si>
  <si>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</si>
  <si>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</si>
  <si>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</si>
  <si>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</si>
  <si>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</si>
  <si>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</si>
  <si>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</si>
  <si>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</si>
  <si>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</si>
  <si>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</si>
  <si>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</si>
  <si>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</si>
  <si>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</si>
  <si>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</si>
  <si>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</si>
  <si>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</si>
  <si>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</si>
  <si>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</si>
  <si>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</si>
  <si>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</si>
  <si>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</si>
  <si>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</si>
  <si>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</si>
  <si>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</si>
  <si>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</si>
  <si>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</si>
  <si>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</si>
  <si>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</si>
  <si>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</si>
  <si>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</si>
  <si>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</si>
  <si>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</si>
  <si>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</si>
  <si>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</si>
  <si>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</si>
  <si>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</si>
  <si>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</si>
  <si>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</si>
  <si>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</si>
  <si>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</si>
  <si>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</si>
  <si>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</si>
  <si>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</si>
  <si>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</si>
  <si>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</si>
  <si>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</si>
  <si>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</si>
  <si>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</si>
  <si>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</si>
  <si>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</si>
  <si>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</si>
  <si>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</si>
  <si>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</si>
  <si>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</si>
  <si>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</si>
  <si>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</si>
  <si>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</si>
  <si>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</si>
  <si>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</si>
  <si>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</si>
  <si>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</si>
  <si>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</si>
  <si>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</si>
  <si>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</si>
  <si>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</si>
  <si>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</si>
  <si>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</si>
  <si>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</si>
  <si>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</si>
  <si>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</si>
  <si>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</si>
  <si>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</si>
  <si>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</si>
  <si>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</si>
  <si>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</si>
  <si>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</si>
  <si>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</si>
  <si>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</si>
  <si>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</si>
  <si>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</si>
  <si>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</si>
  <si>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</si>
  <si>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</si>
  <si>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</si>
  <si>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</si>
  <si>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</si>
  <si>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</si>
  <si>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</si>
  <si>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</si>
  <si>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</si>
  <si>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</si>
  <si>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</si>
  <si>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</si>
  <si>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</si>
  <si>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</si>
  <si>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</si>
  <si>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</si>
  <si>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</si>
  <si>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</si>
  <si>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</si>
  <si>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</si>
  <si>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</si>
  <si>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</si>
  <si>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</si>
  <si>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</si>
  <si>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</si>
  <si>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</si>
  <si>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</si>
  <si>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</si>
  <si>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</si>
  <si>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</si>
  <si>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</si>
  <si>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</si>
  <si>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</si>
  <si>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</si>
  <si>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</si>
  <si>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</si>
  <si>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</si>
  <si>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</si>
  <si>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</si>
  <si>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</si>
  <si>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</si>
  <si>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</si>
  <si>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</si>
  <si>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</si>
  <si>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</si>
  <si>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</si>
  <si>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</si>
  <si>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</si>
  <si>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</si>
  <si>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</si>
  <si>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</si>
  <si>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</si>
  <si>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</si>
  <si>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</si>
  <si>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</si>
  <si>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</si>
  <si>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</si>
  <si>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</si>
  <si>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</si>
  <si>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</si>
  <si>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</si>
  <si>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</si>
  <si>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</si>
  <si>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</si>
  <si>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</si>
  <si>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</si>
  <si>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</si>
  <si>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</si>
  <si>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</si>
  <si>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</si>
  <si>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</si>
  <si>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</si>
  <si>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</si>
  <si>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</si>
  <si>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</si>
  <si>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</si>
  <si>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</si>
  <si>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</si>
  <si>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</si>
  <si>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</si>
  <si>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</si>
  <si>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</si>
  <si>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</si>
  <si>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</si>
  <si>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</si>
  <si>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</si>
  <si>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</si>
  <si>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</si>
  <si>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</si>
  <si>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</si>
  <si>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</si>
  <si>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</si>
  <si>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</si>
  <si>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</si>
  <si>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</si>
  <si>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</si>
  <si>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</si>
  <si>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</si>
  <si>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</si>
  <si>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</si>
  <si>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</si>
  <si>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</si>
  <si>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</si>
  <si>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</si>
  <si>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</si>
  <si>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</si>
  <si>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</si>
  <si>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</si>
  <si>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</si>
  <si>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</si>
  <si>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</si>
  <si>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</si>
  <si>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</si>
  <si>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</si>
  <si>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</si>
  <si>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</si>
  <si>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</si>
  <si>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</si>
  <si>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</si>
  <si>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</si>
  <si>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</si>
  <si>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</si>
  <si>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</si>
  <si>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</si>
  <si>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</si>
  <si>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</si>
  <si>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</si>
  <si>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</si>
  <si>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</si>
  <si>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</si>
  <si>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</si>
  <si>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</si>
  <si>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</si>
  <si>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</si>
  <si>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</si>
  <si>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</si>
  <si>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</si>
  <si>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</si>
  <si>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</si>
  <si>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</si>
  <si>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</si>
  <si>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</si>
  <si>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</si>
  <si>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</si>
  <si>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</si>
  <si>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</si>
  <si>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</si>
  <si>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</si>
  <si>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</si>
  <si>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</si>
  <si>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</si>
  <si>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</si>
  <si>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</si>
  <si>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</si>
  <si>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</si>
  <si>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</si>
  <si>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</si>
  <si>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</si>
  <si>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</si>
  <si>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</si>
  <si>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</si>
  <si>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</si>
  <si>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</si>
  <si>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</si>
  <si>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</si>
  <si>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</si>
  <si>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</si>
  <si>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</si>
  <si>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</si>
  <si>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</si>
  <si>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</si>
  <si>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</si>
  <si>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</si>
  <si>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</si>
  <si>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</si>
  <si>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</si>
  <si>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</si>
  <si>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</si>
  <si>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</si>
  <si>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</si>
  <si>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</si>
  <si>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</si>
  <si>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</si>
  <si>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</si>
  <si>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</si>
  <si>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</si>
  <si>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</si>
  <si>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</si>
  <si>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</si>
  <si>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</si>
  <si>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</si>
  <si>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</si>
  <si>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</si>
  <si>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</si>
  <si>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</si>
  <si>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</si>
  <si>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</si>
  <si>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</si>
  <si>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</si>
  <si>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</si>
  <si>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</si>
  <si>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</si>
  <si>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</si>
  <si>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</si>
  <si>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</si>
  <si>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</si>
  <si>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</si>
  <si>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</si>
  <si>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</si>
  <si>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</si>
  <si>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</si>
  <si>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</si>
  <si>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</si>
  <si>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</si>
  <si>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</si>
  <si>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</si>
  <si>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</si>
  <si>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</si>
  <si>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</si>
  <si>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</si>
  <si>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</si>
  <si>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</si>
  <si>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</si>
  <si>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</si>
  <si>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</si>
  <si>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</si>
  <si>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</si>
  <si>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</si>
  <si>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</si>
  <si>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</si>
  <si>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</si>
  <si>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</si>
  <si>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</si>
  <si>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</si>
  <si>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</si>
  <si>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</si>
  <si>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</si>
  <si>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</si>
  <si>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</si>
  <si>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</si>
  <si>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</si>
  <si>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</si>
  <si>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</si>
  <si>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</si>
  <si>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</si>
  <si>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</si>
  <si>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</si>
  <si>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</si>
  <si>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</si>
  <si>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</si>
  <si>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</si>
  <si>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</si>
  <si>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</si>
  <si>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</si>
  <si>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</si>
  <si>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</si>
  <si>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</si>
  <si>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</si>
  <si>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</si>
  <si>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</si>
  <si>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</si>
  <si>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</si>
  <si>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</si>
  <si>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</si>
  <si>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</si>
  <si>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</si>
  <si>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</si>
  <si>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</si>
  <si>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</si>
  <si>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</si>
  <si>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</si>
  <si>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</si>
  <si>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</si>
  <si>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</si>
  <si>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</si>
  <si>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</si>
  <si>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</si>
  <si>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</si>
  <si>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</si>
  <si>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</si>
  <si>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</si>
  <si>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</si>
  <si>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</si>
  <si>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</si>
  <si>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</si>
  <si>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</si>
  <si>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</si>
  <si>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</si>
  <si>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</si>
  <si>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</si>
  <si>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</si>
  <si>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</si>
  <si>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</si>
  <si>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</si>
  <si>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</si>
  <si>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</si>
  <si>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</si>
  <si>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</si>
  <si>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</si>
  <si>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</si>
  <si>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</si>
  <si>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</si>
  <si>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</si>
  <si>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</si>
  <si>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</si>
  <si>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</si>
  <si>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</si>
  <si>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</si>
  <si>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</si>
  <si>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</si>
  <si>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</si>
  <si>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</si>
  <si>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</si>
  <si>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</si>
  <si>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</si>
  <si>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</si>
  <si>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</si>
  <si>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</si>
  <si>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</si>
  <si>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</si>
  <si>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</si>
  <si>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</si>
  <si>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</si>
  <si>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</si>
  <si>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</si>
  <si>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</si>
  <si>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</si>
  <si>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</si>
  <si>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</si>
  <si>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</si>
  <si>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</si>
  <si>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</si>
  <si>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</si>
  <si>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</si>
  <si>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</si>
  <si>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</si>
  <si>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</si>
  <si>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</si>
  <si>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</si>
  <si>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</si>
  <si>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</si>
  <si>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</si>
  <si>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</si>
  <si>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</si>
  <si>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</si>
  <si>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</si>
  <si>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</si>
  <si>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</si>
  <si>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</si>
  <si>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</si>
  <si>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</si>
  <si>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</si>
  <si>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</si>
  <si>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</si>
  <si>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</si>
  <si>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</si>
  <si>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</si>
  <si>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</si>
  <si>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</si>
  <si>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</si>
  <si>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</si>
  <si>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</si>
  <si>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</si>
  <si>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</si>
  <si>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</si>
  <si>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</si>
  <si>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</si>
  <si>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</si>
  <si>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</si>
  <si>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</si>
  <si>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</si>
  <si>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</si>
  <si>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</si>
  <si>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</si>
  <si>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</si>
  <si>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</si>
  <si>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</si>
  <si>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</si>
  <si>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</si>
  <si>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</si>
  <si>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</si>
  <si>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</si>
  <si>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</si>
  <si>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</si>
  <si>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</si>
  <si>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</si>
  <si>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</si>
  <si>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</si>
  <si>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</si>
  <si>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</si>
  <si>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</si>
  <si>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</si>
  <si>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</si>
  <si>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</si>
  <si>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</si>
  <si>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</si>
  <si>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</si>
  <si>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</si>
  <si>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</si>
  <si>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</si>
  <si>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</si>
  <si>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</si>
  <si>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</si>
  <si>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</si>
  <si>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</si>
  <si>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</si>
  <si>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</si>
  <si>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</si>
  <si>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</si>
  <si>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</si>
  <si>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</si>
  <si>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</si>
  <si>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</si>
  <si>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</si>
  <si>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</si>
  <si>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</si>
  <si>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</si>
  <si>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</si>
  <si>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</si>
  <si>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</si>
  <si>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</si>
  <si>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</si>
  <si>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</si>
  <si>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</si>
  <si>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</si>
  <si>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</si>
  <si>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</si>
  <si>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</si>
  <si>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</si>
  <si>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</si>
  <si>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</si>
  <si>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</si>
  <si>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</si>
  <si>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</si>
  <si>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</si>
  <si>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</si>
  <si>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</si>
  <si>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</si>
  <si>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</si>
  <si>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</si>
  <si>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</si>
  <si>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</si>
  <si>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</si>
  <si>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</si>
  <si>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</si>
  <si>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</si>
  <si>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</si>
  <si>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</si>
  <si>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</si>
  <si>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</si>
  <si>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</si>
  <si>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</si>
  <si>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</si>
  <si>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</si>
  <si>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</si>
  <si>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</si>
  <si>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</si>
  <si>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</si>
  <si>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</si>
  <si>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</si>
  <si>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</si>
  <si>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</si>
  <si>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</si>
  <si>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</si>
  <si>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</si>
  <si>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</si>
  <si>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</si>
  <si>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</si>
  <si>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</si>
  <si>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</si>
  <si>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</si>
  <si>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</si>
  <si>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</si>
  <si>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</si>
  <si>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</si>
  <si>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</si>
  <si>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</si>
  <si>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</si>
  <si>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</si>
  <si>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</si>
  <si>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</si>
  <si>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</si>
  <si>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</si>
  <si>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</si>
  <si>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</si>
  <si>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</si>
  <si>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</si>
  <si>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</si>
  <si>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</si>
  <si>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</si>
  <si>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</si>
  <si>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</si>
  <si>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</si>
  <si>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</si>
  <si>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</si>
  <si>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</si>
  <si>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</si>
  <si>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</si>
  <si>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</si>
  <si>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</si>
  <si>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</si>
  <si>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</si>
  <si>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</si>
  <si>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</si>
  <si>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</si>
  <si>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</si>
  <si>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</si>
  <si>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</si>
  <si>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</si>
  <si>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</si>
  <si>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</si>
  <si>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</si>
  <si>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Valle de Santiago, Gto.</t>
  </si>
  <si>
    <t>Correspondiente del 1 de Enero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</si>
</sst>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4" fontId="12" fillId="8" borderId="1" xfId="13" applyNumberFormat="1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30" activePane="bottomLeft" state="frozen"/>
      <selection activeCell="A14" sqref="A14:B14"/>
      <selection pane="bottomLeft" activeCell="B51" sqref="B5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8" t="s">
        <v>672</v>
      </c>
      <c r="B1" s="168"/>
      <c r="C1" s="17"/>
      <c r="D1" s="14" t="s">
        <v>614</v>
      </c>
      <c r="E1" s="15">
        <v>2022</v>
      </c>
    </row>
    <row r="2" spans="1:5" ht="18.95" customHeight="1" x14ac:dyDescent="0.2">
      <c r="A2" s="169" t="s">
        <v>613</v>
      </c>
      <c r="B2" s="169"/>
      <c r="C2" s="36"/>
      <c r="D2" s="14" t="s">
        <v>615</v>
      </c>
      <c r="E2" s="17" t="s">
        <v>620</v>
      </c>
    </row>
    <row r="3" spans="1:5" ht="18.95" customHeight="1" x14ac:dyDescent="0.2">
      <c r="A3" s="170" t="s">
        <v>673</v>
      </c>
      <c r="B3" s="170"/>
      <c r="C3" s="17"/>
      <c r="D3" s="14" t="s">
        <v>616</v>
      </c>
      <c r="E3" s="15">
        <v>3</v>
      </c>
    </row>
    <row r="4" spans="1:5" s="93" customFormat="1" ht="18.95" customHeight="1" x14ac:dyDescent="0.2">
      <c r="A4" s="170" t="s">
        <v>635</v>
      </c>
      <c r="B4" s="170"/>
      <c r="C4" s="170"/>
      <c r="D4" s="170"/>
      <c r="E4" s="170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A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A22" sqref="A22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4" t="s">
        <v>672</v>
      </c>
      <c r="B1" s="175"/>
      <c r="C1" s="176"/>
    </row>
    <row r="2" spans="1:3" s="37" customFormat="1" ht="18" customHeight="1" x14ac:dyDescent="0.25">
      <c r="A2" s="177" t="s">
        <v>625</v>
      </c>
      <c r="B2" s="178"/>
      <c r="C2" s="179"/>
    </row>
    <row r="3" spans="1:3" s="37" customFormat="1" ht="18" customHeight="1" x14ac:dyDescent="0.25">
      <c r="A3" s="177" t="s">
        <v>673</v>
      </c>
      <c r="B3" s="180"/>
      <c r="C3" s="179"/>
    </row>
    <row r="4" spans="1:3" s="40" customFormat="1" ht="18" customHeight="1" x14ac:dyDescent="0.2">
      <c r="A4" s="181" t="s">
        <v>626</v>
      </c>
      <c r="B4" s="182"/>
      <c r="C4" s="183"/>
    </row>
    <row r="5" spans="1:3" s="38" customFormat="1" x14ac:dyDescent="0.2">
      <c r="A5" s="58" t="s">
        <v>525</v>
      </c>
      <c r="B5" s="58"/>
      <c r="C5" s="145">
        <v>403912055.02999997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403912055.02999997</v>
      </c>
    </row>
    <row r="22" spans="1:3" x14ac:dyDescent="0.2">
      <c r="A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abSelected="1" workbookViewId="0">
      <selection activeCell="E28" sqref="E28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4" t="s">
        <v>672</v>
      </c>
      <c r="B1" s="185"/>
      <c r="C1" s="186"/>
    </row>
    <row r="2" spans="1:3" s="41" customFormat="1" ht="18.95" customHeight="1" x14ac:dyDescent="0.25">
      <c r="A2" s="187" t="s">
        <v>627</v>
      </c>
      <c r="B2" s="188"/>
      <c r="C2" s="189"/>
    </row>
    <row r="3" spans="1:3" s="41" customFormat="1" ht="18.95" customHeight="1" x14ac:dyDescent="0.25">
      <c r="A3" s="187" t="s">
        <v>673</v>
      </c>
      <c r="B3" s="190"/>
      <c r="C3" s="189"/>
    </row>
    <row r="4" spans="1:3" s="42" customFormat="1" x14ac:dyDescent="0.2">
      <c r="A4" s="181" t="s">
        <v>626</v>
      </c>
      <c r="B4" s="182"/>
      <c r="C4" s="183"/>
    </row>
    <row r="5" spans="1:3" x14ac:dyDescent="0.2">
      <c r="A5" s="84" t="s">
        <v>538</v>
      </c>
      <c r="B5" s="58"/>
      <c r="C5" s="162">
        <v>270001277.93000001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63">
        <f>SUM(C8:C28)</f>
        <v>14619993.27</v>
      </c>
    </row>
    <row r="8" spans="1:3" x14ac:dyDescent="0.2">
      <c r="A8" s="128">
        <v>2.1</v>
      </c>
      <c r="B8" s="85" t="s">
        <v>372</v>
      </c>
      <c r="C8" s="164">
        <v>0</v>
      </c>
    </row>
    <row r="9" spans="1:3" x14ac:dyDescent="0.2">
      <c r="A9" s="128">
        <v>2.2000000000000002</v>
      </c>
      <c r="B9" s="85" t="s">
        <v>369</v>
      </c>
      <c r="C9" s="164">
        <v>0</v>
      </c>
    </row>
    <row r="10" spans="1:3" x14ac:dyDescent="0.2">
      <c r="A10" s="90">
        <v>2.2999999999999998</v>
      </c>
      <c r="B10" s="77" t="s">
        <v>239</v>
      </c>
      <c r="C10" s="164">
        <v>205185.13</v>
      </c>
    </row>
    <row r="11" spans="1:3" x14ac:dyDescent="0.2">
      <c r="A11" s="90">
        <v>2.4</v>
      </c>
      <c r="B11" s="77" t="s">
        <v>240</v>
      </c>
      <c r="C11" s="164">
        <v>49613.99</v>
      </c>
    </row>
    <row r="12" spans="1:3" x14ac:dyDescent="0.2">
      <c r="A12" s="90">
        <v>2.5</v>
      </c>
      <c r="B12" s="77" t="s">
        <v>241</v>
      </c>
      <c r="C12" s="164">
        <v>0</v>
      </c>
    </row>
    <row r="13" spans="1:3" x14ac:dyDescent="0.2">
      <c r="A13" s="90">
        <v>2.6</v>
      </c>
      <c r="B13" s="77" t="s">
        <v>242</v>
      </c>
      <c r="C13" s="164">
        <v>1388000</v>
      </c>
    </row>
    <row r="14" spans="1:3" x14ac:dyDescent="0.2">
      <c r="A14" s="90">
        <v>2.7</v>
      </c>
      <c r="B14" s="77" t="s">
        <v>243</v>
      </c>
      <c r="C14" s="164">
        <v>0</v>
      </c>
    </row>
    <row r="15" spans="1:3" x14ac:dyDescent="0.2">
      <c r="A15" s="90">
        <v>2.8</v>
      </c>
      <c r="B15" s="77" t="s">
        <v>244</v>
      </c>
      <c r="C15" s="164">
        <v>108975.86</v>
      </c>
    </row>
    <row r="16" spans="1:3" x14ac:dyDescent="0.2">
      <c r="A16" s="90">
        <v>2.9</v>
      </c>
      <c r="B16" s="77" t="s">
        <v>246</v>
      </c>
      <c r="C16" s="164">
        <v>0</v>
      </c>
    </row>
    <row r="17" spans="1:3" x14ac:dyDescent="0.2">
      <c r="A17" s="90" t="s">
        <v>540</v>
      </c>
      <c r="B17" s="77" t="s">
        <v>541</v>
      </c>
      <c r="C17" s="164">
        <v>0</v>
      </c>
    </row>
    <row r="18" spans="1:3" x14ac:dyDescent="0.2">
      <c r="A18" s="90" t="s">
        <v>570</v>
      </c>
      <c r="B18" s="77" t="s">
        <v>248</v>
      </c>
      <c r="C18" s="164">
        <v>0</v>
      </c>
    </row>
    <row r="19" spans="1:3" x14ac:dyDescent="0.2">
      <c r="A19" s="90" t="s">
        <v>571</v>
      </c>
      <c r="B19" s="77" t="s">
        <v>542</v>
      </c>
      <c r="C19" s="164">
        <v>10530004.82</v>
      </c>
    </row>
    <row r="20" spans="1:3" x14ac:dyDescent="0.2">
      <c r="A20" s="90" t="s">
        <v>572</v>
      </c>
      <c r="B20" s="77" t="s">
        <v>543</v>
      </c>
      <c r="C20" s="164">
        <v>1132856.3400000001</v>
      </c>
    </row>
    <row r="21" spans="1:3" x14ac:dyDescent="0.2">
      <c r="A21" s="90" t="s">
        <v>573</v>
      </c>
      <c r="B21" s="77" t="s">
        <v>544</v>
      </c>
      <c r="C21" s="164">
        <v>0</v>
      </c>
    </row>
    <row r="22" spans="1:3" x14ac:dyDescent="0.2">
      <c r="A22" s="90" t="s">
        <v>545</v>
      </c>
      <c r="B22" s="77" t="s">
        <v>546</v>
      </c>
      <c r="C22" s="164">
        <v>0</v>
      </c>
    </row>
    <row r="23" spans="1:3" x14ac:dyDescent="0.2">
      <c r="A23" s="90" t="s">
        <v>547</v>
      </c>
      <c r="B23" s="77" t="s">
        <v>548</v>
      </c>
      <c r="C23" s="164">
        <v>0</v>
      </c>
    </row>
    <row r="24" spans="1:3" x14ac:dyDescent="0.2">
      <c r="A24" s="90" t="s">
        <v>549</v>
      </c>
      <c r="B24" s="77" t="s">
        <v>550</v>
      </c>
      <c r="C24" s="164">
        <v>0</v>
      </c>
    </row>
    <row r="25" spans="1:3" x14ac:dyDescent="0.2">
      <c r="A25" s="90" t="s">
        <v>551</v>
      </c>
      <c r="B25" s="77" t="s">
        <v>552</v>
      </c>
      <c r="C25" s="164">
        <v>0</v>
      </c>
    </row>
    <row r="26" spans="1:3" x14ac:dyDescent="0.2">
      <c r="A26" s="90" t="s">
        <v>553</v>
      </c>
      <c r="B26" s="77" t="s">
        <v>554</v>
      </c>
      <c r="C26" s="164">
        <v>1205357.1299999999</v>
      </c>
    </row>
    <row r="27" spans="1:3" x14ac:dyDescent="0.2">
      <c r="A27" s="90" t="s">
        <v>555</v>
      </c>
      <c r="B27" s="77" t="s">
        <v>556</v>
      </c>
      <c r="C27" s="164">
        <v>0</v>
      </c>
    </row>
    <row r="28" spans="1:3" x14ac:dyDescent="0.2">
      <c r="A28" s="90" t="s">
        <v>557</v>
      </c>
      <c r="B28" s="85" t="s">
        <v>558</v>
      </c>
      <c r="C28" s="164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65">
        <f>SUM(C31:C37)</f>
        <v>0</v>
      </c>
    </row>
    <row r="31" spans="1:3" x14ac:dyDescent="0.2">
      <c r="A31" s="90" t="s">
        <v>560</v>
      </c>
      <c r="B31" s="77" t="s">
        <v>441</v>
      </c>
      <c r="C31" s="164">
        <v>0</v>
      </c>
    </row>
    <row r="32" spans="1:3" x14ac:dyDescent="0.2">
      <c r="A32" s="90" t="s">
        <v>561</v>
      </c>
      <c r="B32" s="77" t="s">
        <v>80</v>
      </c>
      <c r="C32" s="164">
        <v>0</v>
      </c>
    </row>
    <row r="33" spans="1:3" x14ac:dyDescent="0.2">
      <c r="A33" s="90" t="s">
        <v>562</v>
      </c>
      <c r="B33" s="77" t="s">
        <v>451</v>
      </c>
      <c r="C33" s="164">
        <v>0</v>
      </c>
    </row>
    <row r="34" spans="1:3" x14ac:dyDescent="0.2">
      <c r="A34" s="90" t="s">
        <v>563</v>
      </c>
      <c r="B34" s="77" t="s">
        <v>564</v>
      </c>
      <c r="C34" s="164">
        <v>0</v>
      </c>
    </row>
    <row r="35" spans="1:3" x14ac:dyDescent="0.2">
      <c r="A35" s="90" t="s">
        <v>565</v>
      </c>
      <c r="B35" s="77" t="s">
        <v>566</v>
      </c>
      <c r="C35" s="164">
        <v>0</v>
      </c>
    </row>
    <row r="36" spans="1:3" x14ac:dyDescent="0.2">
      <c r="A36" s="90" t="s">
        <v>567</v>
      </c>
      <c r="B36" s="77" t="s">
        <v>459</v>
      </c>
      <c r="C36" s="164">
        <v>0</v>
      </c>
    </row>
    <row r="37" spans="1:3" x14ac:dyDescent="0.2">
      <c r="A37" s="90" t="s">
        <v>568</v>
      </c>
      <c r="B37" s="85" t="s">
        <v>569</v>
      </c>
      <c r="C37" s="166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67">
        <f>C5-C7+C30</f>
        <v>255381284.66</v>
      </c>
    </row>
    <row r="41" spans="1:3" x14ac:dyDescent="0.2">
      <c r="A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0" workbookViewId="0">
      <selection activeCell="C20" sqref="C20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3" t="s">
        <v>672</v>
      </c>
      <c r="B1" s="191"/>
      <c r="C1" s="191"/>
      <c r="D1" s="191"/>
      <c r="E1" s="191"/>
      <c r="F1" s="191"/>
      <c r="G1" s="27" t="s">
        <v>617</v>
      </c>
      <c r="H1" s="28">
        <v>2022</v>
      </c>
    </row>
    <row r="2" spans="1:10" ht="18.95" customHeight="1" x14ac:dyDescent="0.2">
      <c r="A2" s="173" t="s">
        <v>628</v>
      </c>
      <c r="B2" s="191"/>
      <c r="C2" s="191"/>
      <c r="D2" s="191"/>
      <c r="E2" s="191"/>
      <c r="F2" s="191"/>
      <c r="G2" s="27" t="s">
        <v>618</v>
      </c>
      <c r="H2" s="28" t="s">
        <v>620</v>
      </c>
    </row>
    <row r="3" spans="1:10" ht="18.95" customHeight="1" x14ac:dyDescent="0.2">
      <c r="A3" s="192" t="s">
        <v>673</v>
      </c>
      <c r="B3" s="193"/>
      <c r="C3" s="193"/>
      <c r="D3" s="193"/>
      <c r="E3" s="193"/>
      <c r="F3" s="193"/>
      <c r="G3" s="27" t="s">
        <v>619</v>
      </c>
      <c r="H3" s="28">
        <v>3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1000000000</v>
      </c>
      <c r="E40" s="34">
        <v>-500000000</v>
      </c>
      <c r="F40" s="34">
        <f t="shared" si="0"/>
        <v>500000000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2210464258.21</v>
      </c>
      <c r="E41" s="34">
        <v>-2390061863.1399999</v>
      </c>
      <c r="F41" s="34">
        <f t="shared" si="0"/>
        <v>-179597604.92999983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298815094.88</v>
      </c>
      <c r="E42" s="34">
        <v>-215305434.91999999</v>
      </c>
      <c r="F42" s="34">
        <f t="shared" si="0"/>
        <v>83509659.960000008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2586405591.5500002</v>
      </c>
      <c r="E43" s="34">
        <v>-2586405591.5500002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1091246768.26</v>
      </c>
      <c r="E44" s="34">
        <v>-1495158823.29</v>
      </c>
      <c r="F44" s="34">
        <f t="shared" si="0"/>
        <v>-403912055.02999997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500000000</v>
      </c>
      <c r="E45" s="34">
        <v>-1000000000</v>
      </c>
      <c r="F45" s="34">
        <f t="shared" si="0"/>
        <v>-500000000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3097623357.1199999</v>
      </c>
      <c r="E46" s="34">
        <v>-2884381878.1999998</v>
      </c>
      <c r="F46" s="34">
        <f t="shared" si="0"/>
        <v>213241478.92000008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977503353.58000004</v>
      </c>
      <c r="E47" s="34">
        <v>-1061013013.54</v>
      </c>
      <c r="F47" s="34">
        <f t="shared" si="0"/>
        <v>-83509659.959999919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2118234786.3800001</v>
      </c>
      <c r="E48" s="34">
        <v>-2017967883.27</v>
      </c>
      <c r="F48" s="34">
        <f t="shared" si="0"/>
        <v>100266903.11000013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1688709093.71</v>
      </c>
      <c r="E49" s="34">
        <v>-1687498581.54</v>
      </c>
      <c r="F49" s="34">
        <f t="shared" si="0"/>
        <v>1210512.1700000763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1683493873.8</v>
      </c>
      <c r="E50" s="34">
        <v>-1683493873.8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976142319.77999997</v>
      </c>
      <c r="E51" s="34">
        <v>-707351554.01999998</v>
      </c>
      <c r="F51" s="34">
        <f t="shared" si="0"/>
        <v>268790765.75999999</v>
      </c>
    </row>
    <row r="53" spans="1:6" x14ac:dyDescent="0.2">
      <c r="A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4" t="s">
        <v>34</v>
      </c>
      <c r="B5" s="194"/>
      <c r="C5" s="194"/>
      <c r="D5" s="194"/>
      <c r="E5" s="194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5" t="s">
        <v>36</v>
      </c>
      <c r="C10" s="195"/>
      <c r="D10" s="195"/>
      <c r="E10" s="195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5" t="s">
        <v>38</v>
      </c>
      <c r="C12" s="195"/>
      <c r="D12" s="195"/>
      <c r="E12" s="195"/>
    </row>
    <row r="13" spans="1:8" s="119" customFormat="1" ht="26.1" customHeight="1" x14ac:dyDescent="0.2">
      <c r="A13" s="123" t="s">
        <v>603</v>
      </c>
      <c r="B13" s="195" t="s">
        <v>39</v>
      </c>
      <c r="C13" s="195"/>
      <c r="D13" s="195"/>
      <c r="E13" s="195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39" zoomScale="106" zoomScaleNormal="106" workbookViewId="0">
      <selection activeCell="B155" sqref="B15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71" t="s">
        <v>672</v>
      </c>
      <c r="B1" s="172"/>
      <c r="C1" s="172"/>
      <c r="D1" s="172"/>
      <c r="E1" s="172"/>
      <c r="F1" s="172"/>
      <c r="G1" s="14" t="s">
        <v>617</v>
      </c>
      <c r="H1" s="25">
        <v>2022</v>
      </c>
    </row>
    <row r="2" spans="1:8" s="16" customFormat="1" ht="18.95" customHeight="1" x14ac:dyDescent="0.25">
      <c r="A2" s="171" t="s">
        <v>621</v>
      </c>
      <c r="B2" s="172"/>
      <c r="C2" s="172"/>
      <c r="D2" s="172"/>
      <c r="E2" s="172"/>
      <c r="F2" s="172"/>
      <c r="G2" s="14" t="s">
        <v>618</v>
      </c>
      <c r="H2" s="25" t="s">
        <v>620</v>
      </c>
    </row>
    <row r="3" spans="1:8" s="16" customFormat="1" ht="18.95" customHeight="1" x14ac:dyDescent="0.25">
      <c r="A3" s="171" t="s">
        <v>673</v>
      </c>
      <c r="B3" s="172"/>
      <c r="C3" s="172"/>
      <c r="D3" s="172"/>
      <c r="E3" s="172"/>
      <c r="F3" s="172"/>
      <c r="G3" s="14" t="s">
        <v>619</v>
      </c>
      <c r="H3" s="25">
        <v>3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139109887.13999999</v>
      </c>
    </row>
    <row r="9" spans="1:8" x14ac:dyDescent="0.2">
      <c r="A9" s="22">
        <v>1115</v>
      </c>
      <c r="B9" s="20" t="s">
        <v>198</v>
      </c>
      <c r="C9" s="24">
        <v>4927394.29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925747.26</v>
      </c>
      <c r="D15" s="24">
        <v>928678.43</v>
      </c>
      <c r="E15" s="24">
        <v>926168.03</v>
      </c>
      <c r="F15" s="24">
        <v>930226.42</v>
      </c>
      <c r="G15" s="24">
        <v>936471.35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717686.99</v>
      </c>
      <c r="D20" s="24">
        <v>717686.99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175000</v>
      </c>
      <c r="D21" s="24">
        <v>175000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5040678.3</v>
      </c>
      <c r="D23" s="24">
        <v>5040678.3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8798144.2200000007</v>
      </c>
      <c r="D27" s="24">
        <v>8798144.2200000007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106802800.06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16607260.939999999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85013762.260000005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5181776.8600000003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85136719.790000007</v>
      </c>
      <c r="D62" s="24">
        <f t="shared" ref="D62:E62" si="0">SUM(D63:D70)</f>
        <v>0</v>
      </c>
      <c r="E62" s="24">
        <f t="shared" si="0"/>
        <v>-44897785.57</v>
      </c>
    </row>
    <row r="63" spans="1:9" x14ac:dyDescent="0.2">
      <c r="A63" s="22">
        <v>1241</v>
      </c>
      <c r="B63" s="20" t="s">
        <v>239</v>
      </c>
      <c r="C63" s="24">
        <v>13175939.949999999</v>
      </c>
      <c r="D63" s="24">
        <v>0</v>
      </c>
      <c r="E63" s="24">
        <v>-6875792.7599999998</v>
      </c>
    </row>
    <row r="64" spans="1:9" x14ac:dyDescent="0.2">
      <c r="A64" s="22">
        <v>1242</v>
      </c>
      <c r="B64" s="20" t="s">
        <v>240</v>
      </c>
      <c r="C64" s="24">
        <v>3288961</v>
      </c>
      <c r="D64" s="24">
        <v>0</v>
      </c>
      <c r="E64" s="24">
        <v>-1262982.49</v>
      </c>
    </row>
    <row r="65" spans="1:9" x14ac:dyDescent="0.2">
      <c r="A65" s="22">
        <v>1243</v>
      </c>
      <c r="B65" s="20" t="s">
        <v>241</v>
      </c>
      <c r="C65" s="24">
        <v>100453</v>
      </c>
      <c r="D65" s="24">
        <v>0</v>
      </c>
      <c r="E65" s="24">
        <v>-33020.21</v>
      </c>
    </row>
    <row r="66" spans="1:9" x14ac:dyDescent="0.2">
      <c r="A66" s="22">
        <v>1244</v>
      </c>
      <c r="B66" s="20" t="s">
        <v>242</v>
      </c>
      <c r="C66" s="24">
        <v>55829246.969999999</v>
      </c>
      <c r="D66" s="24">
        <v>0</v>
      </c>
      <c r="E66" s="24">
        <v>-34009110.140000001</v>
      </c>
    </row>
    <row r="67" spans="1:9" x14ac:dyDescent="0.2">
      <c r="A67" s="22">
        <v>1245</v>
      </c>
      <c r="B67" s="20" t="s">
        <v>243</v>
      </c>
      <c r="C67" s="24">
        <v>3821872.75</v>
      </c>
      <c r="D67" s="24">
        <v>0</v>
      </c>
      <c r="E67" s="24">
        <v>-480117.15</v>
      </c>
    </row>
    <row r="68" spans="1:9" x14ac:dyDescent="0.2">
      <c r="A68" s="22">
        <v>1246</v>
      </c>
      <c r="B68" s="20" t="s">
        <v>244</v>
      </c>
      <c r="C68" s="24">
        <v>8920246.1199999992</v>
      </c>
      <c r="D68" s="24">
        <v>0</v>
      </c>
      <c r="E68" s="24">
        <v>-2236762.8199999998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135966.14000000001</v>
      </c>
      <c r="D74" s="24">
        <f>SUM(D75:D79)</f>
        <v>0</v>
      </c>
      <c r="E74" s="24">
        <f>SUM(E75:E79)</f>
        <v>50531.94</v>
      </c>
    </row>
    <row r="75" spans="1:9" x14ac:dyDescent="0.2">
      <c r="A75" s="22">
        <v>1251</v>
      </c>
      <c r="B75" s="20" t="s">
        <v>249</v>
      </c>
      <c r="C75" s="24">
        <v>97600.55</v>
      </c>
      <c r="D75" s="24">
        <v>0</v>
      </c>
      <c r="E75" s="24">
        <v>49545.62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38365.589999999997</v>
      </c>
      <c r="D78" s="24">
        <v>0</v>
      </c>
      <c r="E78" s="24">
        <v>986.32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8971614.379999999</v>
      </c>
      <c r="D110" s="24">
        <f>SUM(D111:D119)</f>
        <v>8971614.379999999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247630.58</v>
      </c>
      <c r="D111" s="24">
        <f>C111</f>
        <v>247630.58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805923.54</v>
      </c>
      <c r="D112" s="24">
        <f t="shared" ref="D112:D119" si="1">C112</f>
        <v>805923.54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1629607.68</v>
      </c>
      <c r="D113" s="24">
        <f t="shared" si="1"/>
        <v>1629607.68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57435.15</v>
      </c>
      <c r="D115" s="24">
        <f t="shared" si="1"/>
        <v>57435.15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3004040.44</v>
      </c>
      <c r="D117" s="24">
        <f t="shared" si="1"/>
        <v>3004040.44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3226976.99</v>
      </c>
      <c r="D119" s="24">
        <f t="shared" si="1"/>
        <v>3226976.99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A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9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214" zoomScaleNormal="100" workbookViewId="0">
      <selection activeCell="A222" sqref="A22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9" t="s">
        <v>672</v>
      </c>
      <c r="B1" s="169"/>
      <c r="C1" s="169"/>
      <c r="D1" s="14" t="s">
        <v>617</v>
      </c>
      <c r="E1" s="25">
        <v>2022</v>
      </c>
    </row>
    <row r="2" spans="1:5" s="16" customFormat="1" ht="18.95" customHeight="1" x14ac:dyDescent="0.25">
      <c r="A2" s="169" t="s">
        <v>622</v>
      </c>
      <c r="B2" s="169"/>
      <c r="C2" s="169"/>
      <c r="D2" s="14" t="s">
        <v>618</v>
      </c>
      <c r="E2" s="25" t="s">
        <v>620</v>
      </c>
    </row>
    <row r="3" spans="1:5" s="16" customFormat="1" ht="18.95" customHeight="1" x14ac:dyDescent="0.25">
      <c r="A3" s="169" t="s">
        <v>673</v>
      </c>
      <c r="B3" s="169"/>
      <c r="C3" s="169"/>
      <c r="D3" s="14" t="s">
        <v>619</v>
      </c>
      <c r="E3" s="25">
        <v>3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53862089.25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22784268.289999999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189994.2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20574420.640000001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1520217.59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499635.86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6235303.04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6235303.04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19979743.809999999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954521.97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19025221.84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3405358.73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3405358.73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1457415.3800000001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1329925.6200000001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15830.42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22259.34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89400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313525701.96999997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313525701.96999997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150211254.72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156377062.53999999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4100000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2837384.71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255381284.65999997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192509822.41999999</v>
      </c>
      <c r="D99" s="57">
        <f>C99/$C$98</f>
        <v>0.75381335275330197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108343527.42</v>
      </c>
      <c r="D100" s="57">
        <f t="shared" ref="D100:D163" si="0">C100/$C$98</f>
        <v>0.42424223671770772</v>
      </c>
      <c r="E100" s="56"/>
    </row>
    <row r="101" spans="1:5" x14ac:dyDescent="0.2">
      <c r="A101" s="54">
        <v>5111</v>
      </c>
      <c r="B101" s="51" t="s">
        <v>363</v>
      </c>
      <c r="C101" s="55">
        <v>77188902.599999994</v>
      </c>
      <c r="D101" s="57">
        <f t="shared" si="0"/>
        <v>0.30224964488985512</v>
      </c>
      <c r="E101" s="56"/>
    </row>
    <row r="102" spans="1:5" x14ac:dyDescent="0.2">
      <c r="A102" s="54">
        <v>5112</v>
      </c>
      <c r="B102" s="51" t="s">
        <v>364</v>
      </c>
      <c r="C102" s="55">
        <v>2417769.73</v>
      </c>
      <c r="D102" s="57">
        <f t="shared" si="0"/>
        <v>9.4672941019107188E-3</v>
      </c>
      <c r="E102" s="56"/>
    </row>
    <row r="103" spans="1:5" x14ac:dyDescent="0.2">
      <c r="A103" s="54">
        <v>5113</v>
      </c>
      <c r="B103" s="51" t="s">
        <v>365</v>
      </c>
      <c r="C103" s="55">
        <v>3749187.19</v>
      </c>
      <c r="D103" s="57">
        <f t="shared" si="0"/>
        <v>1.468074371617111E-2</v>
      </c>
      <c r="E103" s="56"/>
    </row>
    <row r="104" spans="1:5" x14ac:dyDescent="0.2">
      <c r="A104" s="54">
        <v>5114</v>
      </c>
      <c r="B104" s="51" t="s">
        <v>366</v>
      </c>
      <c r="C104" s="55">
        <v>8818404.9199999999</v>
      </c>
      <c r="D104" s="57">
        <f t="shared" si="0"/>
        <v>3.4530349127737843E-2</v>
      </c>
      <c r="E104" s="56"/>
    </row>
    <row r="105" spans="1:5" x14ac:dyDescent="0.2">
      <c r="A105" s="54">
        <v>5115</v>
      </c>
      <c r="B105" s="51" t="s">
        <v>367</v>
      </c>
      <c r="C105" s="55">
        <v>16169262.98</v>
      </c>
      <c r="D105" s="57">
        <f t="shared" si="0"/>
        <v>6.331420488203289E-2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42757134.969999999</v>
      </c>
      <c r="D107" s="57">
        <f t="shared" si="0"/>
        <v>0.16742470000072401</v>
      </c>
      <c r="E107" s="56"/>
    </row>
    <row r="108" spans="1:5" x14ac:dyDescent="0.2">
      <c r="A108" s="54">
        <v>5121</v>
      </c>
      <c r="B108" s="51" t="s">
        <v>370</v>
      </c>
      <c r="C108" s="55">
        <v>2657433.81</v>
      </c>
      <c r="D108" s="57">
        <f t="shared" si="0"/>
        <v>1.0405750027994242E-2</v>
      </c>
      <c r="E108" s="56"/>
    </row>
    <row r="109" spans="1:5" x14ac:dyDescent="0.2">
      <c r="A109" s="54">
        <v>5122</v>
      </c>
      <c r="B109" s="51" t="s">
        <v>371</v>
      </c>
      <c r="C109" s="55">
        <v>364621.14</v>
      </c>
      <c r="D109" s="57">
        <f t="shared" si="0"/>
        <v>1.427752000251059E-3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20200228.780000001</v>
      </c>
      <c r="D111" s="57">
        <f t="shared" si="0"/>
        <v>7.9098312967191123E-2</v>
      </c>
      <c r="E111" s="56"/>
    </row>
    <row r="112" spans="1:5" x14ac:dyDescent="0.2">
      <c r="A112" s="54">
        <v>5125</v>
      </c>
      <c r="B112" s="51" t="s">
        <v>374</v>
      </c>
      <c r="C112" s="55">
        <v>577613.79</v>
      </c>
      <c r="D112" s="57">
        <f t="shared" si="0"/>
        <v>2.2617702419697747E-3</v>
      </c>
      <c r="E112" s="56"/>
    </row>
    <row r="113" spans="1:5" x14ac:dyDescent="0.2">
      <c r="A113" s="54">
        <v>5126</v>
      </c>
      <c r="B113" s="51" t="s">
        <v>375</v>
      </c>
      <c r="C113" s="55">
        <v>11466854.4</v>
      </c>
      <c r="D113" s="57">
        <f t="shared" si="0"/>
        <v>4.4900919091492214E-2</v>
      </c>
      <c r="E113" s="56"/>
    </row>
    <row r="114" spans="1:5" x14ac:dyDescent="0.2">
      <c r="A114" s="54">
        <v>5127</v>
      </c>
      <c r="B114" s="51" t="s">
        <v>376</v>
      </c>
      <c r="C114" s="55">
        <v>3775351.64</v>
      </c>
      <c r="D114" s="57">
        <f t="shared" si="0"/>
        <v>1.4783196211994499E-2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3715031.41</v>
      </c>
      <c r="D116" s="57">
        <f t="shared" si="0"/>
        <v>1.4546999459831133E-2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41409160.030000001</v>
      </c>
      <c r="D117" s="57">
        <f t="shared" si="0"/>
        <v>0.16214641603487032</v>
      </c>
      <c r="E117" s="56"/>
    </row>
    <row r="118" spans="1:5" x14ac:dyDescent="0.2">
      <c r="A118" s="54">
        <v>5131</v>
      </c>
      <c r="B118" s="51" t="s">
        <v>380</v>
      </c>
      <c r="C118" s="55">
        <v>11220592.59</v>
      </c>
      <c r="D118" s="57">
        <f t="shared" si="0"/>
        <v>4.3936628343531341E-2</v>
      </c>
      <c r="E118" s="56"/>
    </row>
    <row r="119" spans="1:5" x14ac:dyDescent="0.2">
      <c r="A119" s="54">
        <v>5132</v>
      </c>
      <c r="B119" s="51" t="s">
        <v>381</v>
      </c>
      <c r="C119" s="55">
        <v>1007967.97</v>
      </c>
      <c r="D119" s="57">
        <f t="shared" si="0"/>
        <v>3.9469140087612566E-3</v>
      </c>
      <c r="E119" s="56"/>
    </row>
    <row r="120" spans="1:5" x14ac:dyDescent="0.2">
      <c r="A120" s="54">
        <v>5133</v>
      </c>
      <c r="B120" s="51" t="s">
        <v>382</v>
      </c>
      <c r="C120" s="55">
        <v>6897381.4199999999</v>
      </c>
      <c r="D120" s="57">
        <f t="shared" si="0"/>
        <v>2.7008171053657198E-2</v>
      </c>
      <c r="E120" s="56"/>
    </row>
    <row r="121" spans="1:5" x14ac:dyDescent="0.2">
      <c r="A121" s="54">
        <v>5134</v>
      </c>
      <c r="B121" s="51" t="s">
        <v>383</v>
      </c>
      <c r="C121" s="55">
        <v>1867238.75</v>
      </c>
      <c r="D121" s="57">
        <f t="shared" si="0"/>
        <v>7.3115723906156038E-3</v>
      </c>
      <c r="E121" s="56"/>
    </row>
    <row r="122" spans="1:5" x14ac:dyDescent="0.2">
      <c r="A122" s="54">
        <v>5135</v>
      </c>
      <c r="B122" s="51" t="s">
        <v>384</v>
      </c>
      <c r="C122" s="55">
        <v>2049934.55</v>
      </c>
      <c r="D122" s="57">
        <f t="shared" si="0"/>
        <v>8.0269568411372259E-3</v>
      </c>
      <c r="E122" s="56"/>
    </row>
    <row r="123" spans="1:5" x14ac:dyDescent="0.2">
      <c r="A123" s="54">
        <v>5136</v>
      </c>
      <c r="B123" s="51" t="s">
        <v>385</v>
      </c>
      <c r="C123" s="55">
        <v>1745993.57</v>
      </c>
      <c r="D123" s="57">
        <f t="shared" si="0"/>
        <v>6.8368109758885267E-3</v>
      </c>
      <c r="E123" s="56"/>
    </row>
    <row r="124" spans="1:5" x14ac:dyDescent="0.2">
      <c r="A124" s="54">
        <v>5137</v>
      </c>
      <c r="B124" s="51" t="s">
        <v>386</v>
      </c>
      <c r="C124" s="55">
        <v>58680.480000000003</v>
      </c>
      <c r="D124" s="57">
        <f t="shared" si="0"/>
        <v>2.2977596059211558E-4</v>
      </c>
      <c r="E124" s="56"/>
    </row>
    <row r="125" spans="1:5" x14ac:dyDescent="0.2">
      <c r="A125" s="54">
        <v>5138</v>
      </c>
      <c r="B125" s="51" t="s">
        <v>387</v>
      </c>
      <c r="C125" s="55">
        <v>2429542.89</v>
      </c>
      <c r="D125" s="57">
        <f t="shared" si="0"/>
        <v>9.5133944260424354E-3</v>
      </c>
      <c r="E125" s="56"/>
    </row>
    <row r="126" spans="1:5" x14ac:dyDescent="0.2">
      <c r="A126" s="54">
        <v>5139</v>
      </c>
      <c r="B126" s="51" t="s">
        <v>388</v>
      </c>
      <c r="C126" s="55">
        <v>14131827.810000001</v>
      </c>
      <c r="D126" s="57">
        <f t="shared" si="0"/>
        <v>5.533619203464462E-2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35474585.259999998</v>
      </c>
      <c r="D127" s="57">
        <f t="shared" si="0"/>
        <v>0.13890832018966789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12358292.119999999</v>
      </c>
      <c r="D131" s="57">
        <f t="shared" si="0"/>
        <v>4.8391534001613008E-2</v>
      </c>
      <c r="E131" s="56"/>
    </row>
    <row r="132" spans="1:5" x14ac:dyDescent="0.2">
      <c r="A132" s="54">
        <v>5221</v>
      </c>
      <c r="B132" s="51" t="s">
        <v>394</v>
      </c>
      <c r="C132" s="55">
        <v>12358292.119999999</v>
      </c>
      <c r="D132" s="57">
        <f t="shared" si="0"/>
        <v>4.8391534001613008E-2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7104225</v>
      </c>
      <c r="D134" s="57">
        <f t="shared" si="0"/>
        <v>2.7818111297615872E-2</v>
      </c>
      <c r="E134" s="56"/>
    </row>
    <row r="135" spans="1:5" x14ac:dyDescent="0.2">
      <c r="A135" s="54">
        <v>5231</v>
      </c>
      <c r="B135" s="51" t="s">
        <v>396</v>
      </c>
      <c r="C135" s="55">
        <v>7104225</v>
      </c>
      <c r="D135" s="57">
        <f t="shared" si="0"/>
        <v>2.7818111297615872E-2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11220546.039999999</v>
      </c>
      <c r="D137" s="57">
        <f t="shared" si="0"/>
        <v>4.3936446067057704E-2</v>
      </c>
      <c r="E137" s="56"/>
    </row>
    <row r="138" spans="1:5" x14ac:dyDescent="0.2">
      <c r="A138" s="54">
        <v>5241</v>
      </c>
      <c r="B138" s="51" t="s">
        <v>398</v>
      </c>
      <c r="C138" s="55">
        <v>6582030.04</v>
      </c>
      <c r="D138" s="57">
        <f t="shared" si="0"/>
        <v>2.5773345328585603E-2</v>
      </c>
      <c r="E138" s="56"/>
    </row>
    <row r="139" spans="1:5" x14ac:dyDescent="0.2">
      <c r="A139" s="54">
        <v>5242</v>
      </c>
      <c r="B139" s="51" t="s">
        <v>399</v>
      </c>
      <c r="C139" s="55">
        <v>4398700</v>
      </c>
      <c r="D139" s="57">
        <f t="shared" si="0"/>
        <v>1.7224049937160344E-2</v>
      </c>
      <c r="E139" s="56"/>
    </row>
    <row r="140" spans="1:5" x14ac:dyDescent="0.2">
      <c r="A140" s="54">
        <v>5243</v>
      </c>
      <c r="B140" s="51" t="s">
        <v>400</v>
      </c>
      <c r="C140" s="55">
        <v>239816</v>
      </c>
      <c r="D140" s="57">
        <f t="shared" si="0"/>
        <v>9.3905080131176139E-4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4791522.0999999996</v>
      </c>
      <c r="D142" s="57">
        <f t="shared" si="0"/>
        <v>1.8762228823381313E-2</v>
      </c>
      <c r="E142" s="56"/>
    </row>
    <row r="143" spans="1:5" x14ac:dyDescent="0.2">
      <c r="A143" s="54">
        <v>5251</v>
      </c>
      <c r="B143" s="51" t="s">
        <v>402</v>
      </c>
      <c r="C143" s="55">
        <v>121825</v>
      </c>
      <c r="D143" s="57">
        <f t="shared" si="0"/>
        <v>4.7703182385581164E-4</v>
      </c>
      <c r="E143" s="56"/>
    </row>
    <row r="144" spans="1:5" x14ac:dyDescent="0.2">
      <c r="A144" s="54">
        <v>5252</v>
      </c>
      <c r="B144" s="51" t="s">
        <v>403</v>
      </c>
      <c r="C144" s="55">
        <v>4669697.0999999996</v>
      </c>
      <c r="D144" s="57">
        <f t="shared" si="0"/>
        <v>1.8285196999525504E-2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1749682.26</v>
      </c>
      <c r="D160" s="57">
        <f t="shared" si="0"/>
        <v>6.851254829927835E-3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1749682.26</v>
      </c>
      <c r="D167" s="57">
        <f t="shared" si="1"/>
        <v>6.851254829927835E-3</v>
      </c>
      <c r="E167" s="56"/>
    </row>
    <row r="168" spans="1:5" x14ac:dyDescent="0.2">
      <c r="A168" s="54">
        <v>5331</v>
      </c>
      <c r="B168" s="51" t="s">
        <v>424</v>
      </c>
      <c r="C168" s="55">
        <v>1749682.26</v>
      </c>
      <c r="D168" s="57">
        <f t="shared" si="1"/>
        <v>6.851254829927835E-3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572069.81999999995</v>
      </c>
      <c r="D170" s="57">
        <f t="shared" si="1"/>
        <v>2.2400616425812918E-3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572069.81999999995</v>
      </c>
      <c r="D171" s="57">
        <f t="shared" si="1"/>
        <v>2.2400616425812918E-3</v>
      </c>
      <c r="E171" s="56"/>
    </row>
    <row r="172" spans="1:5" x14ac:dyDescent="0.2">
      <c r="A172" s="54">
        <v>5411</v>
      </c>
      <c r="B172" s="51" t="s">
        <v>428</v>
      </c>
      <c r="C172" s="55">
        <v>572069.81999999995</v>
      </c>
      <c r="D172" s="57">
        <f t="shared" si="1"/>
        <v>2.2400616425812918E-3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25075124.899999999</v>
      </c>
      <c r="D218" s="57">
        <f t="shared" si="1"/>
        <v>9.8187010584521048E-2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25075124.899999999</v>
      </c>
      <c r="D219" s="57">
        <f t="shared" si="1"/>
        <v>9.8187010584521048E-2</v>
      </c>
      <c r="E219" s="56"/>
    </row>
    <row r="220" spans="1:5" x14ac:dyDescent="0.2">
      <c r="A220" s="54">
        <v>5611</v>
      </c>
      <c r="B220" s="51" t="s">
        <v>468</v>
      </c>
      <c r="C220" s="55">
        <v>25075124.899999999</v>
      </c>
      <c r="D220" s="57">
        <f t="shared" si="1"/>
        <v>9.8187010584521048E-2</v>
      </c>
      <c r="E220" s="56"/>
    </row>
    <row r="222" spans="1:5" x14ac:dyDescent="0.2">
      <c r="A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9" sqref="A2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3" t="s">
        <v>672</v>
      </c>
      <c r="B1" s="173"/>
      <c r="C1" s="173"/>
      <c r="D1" s="27" t="s">
        <v>617</v>
      </c>
      <c r="E1" s="28">
        <v>2022</v>
      </c>
    </row>
    <row r="2" spans="1:5" ht="18.95" customHeight="1" x14ac:dyDescent="0.2">
      <c r="A2" s="173" t="s">
        <v>623</v>
      </c>
      <c r="B2" s="173"/>
      <c r="C2" s="173"/>
      <c r="D2" s="27" t="s">
        <v>618</v>
      </c>
      <c r="E2" s="28" t="s">
        <v>620</v>
      </c>
    </row>
    <row r="3" spans="1:5" ht="18.95" customHeight="1" x14ac:dyDescent="0.2">
      <c r="A3" s="173" t="s">
        <v>673</v>
      </c>
      <c r="B3" s="173"/>
      <c r="C3" s="173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22266596.239999998</v>
      </c>
    </row>
    <row r="9" spans="1:5" x14ac:dyDescent="0.2">
      <c r="A9" s="33">
        <v>3120</v>
      </c>
      <c r="B9" s="29" t="s">
        <v>469</v>
      </c>
      <c r="C9" s="34">
        <v>1052896.68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112006506.56</v>
      </c>
    </row>
    <row r="15" spans="1:5" x14ac:dyDescent="0.2">
      <c r="A15" s="33">
        <v>3220</v>
      </c>
      <c r="B15" s="29" t="s">
        <v>473</v>
      </c>
      <c r="C15" s="34">
        <v>164860589.46000001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67111.3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67111.3</v>
      </c>
    </row>
    <row r="29" spans="1:3" x14ac:dyDescent="0.2">
      <c r="A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9"/>
  <sheetViews>
    <sheetView topLeftCell="A106" workbookViewId="0">
      <selection activeCell="A129" sqref="A129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3" t="s">
        <v>672</v>
      </c>
      <c r="B1" s="173"/>
      <c r="C1" s="173"/>
      <c r="D1" s="27" t="s">
        <v>617</v>
      </c>
      <c r="E1" s="28">
        <v>2022</v>
      </c>
    </row>
    <row r="2" spans="1:5" s="35" customFormat="1" ht="18.95" customHeight="1" x14ac:dyDescent="0.25">
      <c r="A2" s="173" t="s">
        <v>624</v>
      </c>
      <c r="B2" s="173"/>
      <c r="C2" s="173"/>
      <c r="D2" s="27" t="s">
        <v>618</v>
      </c>
      <c r="E2" s="28" t="s">
        <v>620</v>
      </c>
    </row>
    <row r="3" spans="1:5" s="35" customFormat="1" ht="18.95" customHeight="1" x14ac:dyDescent="0.25">
      <c r="A3" s="173" t="s">
        <v>673</v>
      </c>
      <c r="B3" s="173"/>
      <c r="C3" s="173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9632791.2100000009</v>
      </c>
      <c r="D9" s="34">
        <v>16556224.970000001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139109887.13999999</v>
      </c>
      <c r="D11" s="34">
        <v>60258345.280000001</v>
      </c>
    </row>
    <row r="12" spans="1:5" x14ac:dyDescent="0.2">
      <c r="A12" s="33">
        <v>1115</v>
      </c>
      <c r="B12" s="29" t="s">
        <v>198</v>
      </c>
      <c r="C12" s="34">
        <v>4927394.29</v>
      </c>
      <c r="D12" s="34">
        <v>3659452.59</v>
      </c>
    </row>
    <row r="13" spans="1:5" x14ac:dyDescent="0.2">
      <c r="A13" s="33">
        <v>1116</v>
      </c>
      <c r="B13" s="29" t="s">
        <v>489</v>
      </c>
      <c r="C13" s="34">
        <v>30957.13</v>
      </c>
      <c r="D13" s="34">
        <v>30957.13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153701029.76999998</v>
      </c>
      <c r="D15" s="135">
        <f>SUM(D8:D14)</f>
        <v>80504979.969999999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36737986.060000002</v>
      </c>
      <c r="D20" s="135">
        <f>SUM(D21:D27)</f>
        <v>36737986.060000002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35605129.719999999</v>
      </c>
      <c r="D25" s="132">
        <v>35605129.719999999</v>
      </c>
      <c r="E25" s="130"/>
    </row>
    <row r="26" spans="1:5" x14ac:dyDescent="0.2">
      <c r="A26" s="33">
        <v>1236</v>
      </c>
      <c r="B26" s="29" t="s">
        <v>236</v>
      </c>
      <c r="C26" s="34">
        <v>1132856.3400000001</v>
      </c>
      <c r="D26" s="132">
        <v>1132856.3400000001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1751774.9800000002</v>
      </c>
      <c r="D28" s="135">
        <f>SUM(D29:D36)</f>
        <v>1751774.9800000002</v>
      </c>
      <c r="E28" s="130"/>
    </row>
    <row r="29" spans="1:5" x14ac:dyDescent="0.2">
      <c r="A29" s="33">
        <v>1241</v>
      </c>
      <c r="B29" s="29" t="s">
        <v>239</v>
      </c>
      <c r="C29" s="34">
        <v>205185.13</v>
      </c>
      <c r="D29" s="132">
        <v>205185.13</v>
      </c>
      <c r="E29" s="130"/>
    </row>
    <row r="30" spans="1:5" x14ac:dyDescent="0.2">
      <c r="A30" s="33">
        <v>1242</v>
      </c>
      <c r="B30" s="29" t="s">
        <v>240</v>
      </c>
      <c r="C30" s="34">
        <v>49613.99</v>
      </c>
      <c r="D30" s="132">
        <v>49613.99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1388000</v>
      </c>
      <c r="D32" s="132">
        <v>1388000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108975.86</v>
      </c>
      <c r="D34" s="132">
        <v>108975.86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38489761.039999999</v>
      </c>
      <c r="D43" s="135">
        <f>D20+D28+D37</f>
        <v>38489761.039999999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112006506.56</v>
      </c>
      <c r="D47" s="135">
        <v>132649066.83</v>
      </c>
    </row>
    <row r="48" spans="1:5" x14ac:dyDescent="0.2">
      <c r="A48" s="131"/>
      <c r="B48" s="136" t="s">
        <v>629</v>
      </c>
      <c r="C48" s="135">
        <f>C51+C63+C95+C98+C49</f>
        <v>26808666.890000001</v>
      </c>
      <c r="D48" s="135">
        <f>D51+D63+D95+D98+D49</f>
        <v>3573553.8099999996</v>
      </c>
    </row>
    <row r="49" spans="1:4" s="130" customFormat="1" x14ac:dyDescent="0.2">
      <c r="A49" s="149">
        <v>5100</v>
      </c>
      <c r="B49" s="150" t="s">
        <v>361</v>
      </c>
      <c r="C49" s="151">
        <f>SUM(C50:C50)</f>
        <v>0</v>
      </c>
      <c r="D49" s="151">
        <f>SUM(D50:D50)</f>
        <v>0</v>
      </c>
    </row>
    <row r="50" spans="1:4" s="130" customFormat="1" x14ac:dyDescent="0.2">
      <c r="A50" s="152">
        <v>5130</v>
      </c>
      <c r="B50" s="153" t="s">
        <v>662</v>
      </c>
      <c r="C50" s="154">
        <v>0</v>
      </c>
      <c r="D50" s="154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572069.81999999995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572069.81999999995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572069.81999999995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0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0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25075124.899999999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25075124.899999999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25075124.899999999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1161472.17</v>
      </c>
      <c r="D98" s="135">
        <f>SUM(D99:D103)</f>
        <v>3573553.8099999996</v>
      </c>
    </row>
    <row r="99" spans="1:4" x14ac:dyDescent="0.2">
      <c r="A99" s="131">
        <v>2111</v>
      </c>
      <c r="B99" s="130" t="s">
        <v>643</v>
      </c>
      <c r="C99" s="132">
        <v>988753.17</v>
      </c>
      <c r="D99" s="132">
        <v>1152627.24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9316.23</v>
      </c>
    </row>
    <row r="101" spans="1:4" x14ac:dyDescent="0.2">
      <c r="A101" s="131">
        <v>2112</v>
      </c>
      <c r="B101" s="130" t="s">
        <v>645</v>
      </c>
      <c r="C101" s="132">
        <v>172719</v>
      </c>
      <c r="D101" s="132">
        <v>2411610.34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49">
        <v>3100</v>
      </c>
      <c r="B105" s="155" t="s">
        <v>663</v>
      </c>
      <c r="C105" s="156">
        <f>SUM(C106:C109)</f>
        <v>0</v>
      </c>
      <c r="D105" s="156">
        <f>SUM(D106:D109)</f>
        <v>0</v>
      </c>
    </row>
    <row r="106" spans="1:4" s="130" customFormat="1" x14ac:dyDescent="0.2">
      <c r="A106" s="152"/>
      <c r="B106" s="157" t="s">
        <v>664</v>
      </c>
      <c r="C106" s="158">
        <v>0</v>
      </c>
      <c r="D106" s="158">
        <v>0</v>
      </c>
    </row>
    <row r="107" spans="1:4" s="130" customFormat="1" x14ac:dyDescent="0.2">
      <c r="A107" s="152"/>
      <c r="B107" s="157" t="s">
        <v>665</v>
      </c>
      <c r="C107" s="158">
        <v>0</v>
      </c>
      <c r="D107" s="158">
        <v>0</v>
      </c>
    </row>
    <row r="108" spans="1:4" s="130" customFormat="1" x14ac:dyDescent="0.2">
      <c r="A108" s="152"/>
      <c r="B108" s="157" t="s">
        <v>666</v>
      </c>
      <c r="C108" s="158">
        <v>0</v>
      </c>
      <c r="D108" s="158">
        <v>0</v>
      </c>
    </row>
    <row r="109" spans="1:4" s="130" customFormat="1" x14ac:dyDescent="0.2">
      <c r="A109" s="152"/>
      <c r="B109" s="157" t="s">
        <v>667</v>
      </c>
      <c r="C109" s="158">
        <v>0</v>
      </c>
      <c r="D109" s="158">
        <v>0</v>
      </c>
    </row>
    <row r="110" spans="1:4" s="130" customFormat="1" x14ac:dyDescent="0.2">
      <c r="A110" s="152"/>
      <c r="B110" s="160" t="s">
        <v>668</v>
      </c>
      <c r="C110" s="151">
        <f>+C111</f>
        <v>0</v>
      </c>
      <c r="D110" s="151">
        <f>+D111</f>
        <v>0</v>
      </c>
    </row>
    <row r="111" spans="1:4" s="130" customFormat="1" x14ac:dyDescent="0.2">
      <c r="A111" s="149">
        <v>1270</v>
      </c>
      <c r="B111" s="159" t="s">
        <v>254</v>
      </c>
      <c r="C111" s="156">
        <f>+C112</f>
        <v>0</v>
      </c>
      <c r="D111" s="156">
        <f>+D112</f>
        <v>0</v>
      </c>
    </row>
    <row r="112" spans="1:4" s="130" customFormat="1" x14ac:dyDescent="0.2">
      <c r="A112" s="152">
        <v>1273</v>
      </c>
      <c r="B112" s="153" t="s">
        <v>669</v>
      </c>
      <c r="C112" s="158">
        <v>0</v>
      </c>
      <c r="D112" s="158">
        <v>0</v>
      </c>
    </row>
    <row r="113" spans="1:4" s="130" customFormat="1" x14ac:dyDescent="0.2">
      <c r="A113" s="152"/>
      <c r="B113" s="160" t="s">
        <v>670</v>
      </c>
      <c r="C113" s="151">
        <f>+C114+C116</f>
        <v>0</v>
      </c>
      <c r="D113" s="151">
        <f>+D114+D116</f>
        <v>1089846.3599999999</v>
      </c>
    </row>
    <row r="114" spans="1:4" s="130" customFormat="1" x14ac:dyDescent="0.2">
      <c r="A114" s="149">
        <v>4300</v>
      </c>
      <c r="B114" s="155" t="s">
        <v>671</v>
      </c>
      <c r="C114" s="156">
        <f>+C115</f>
        <v>0</v>
      </c>
      <c r="D114" s="161">
        <f>+D115</f>
        <v>0</v>
      </c>
    </row>
    <row r="115" spans="1:4" s="130" customFormat="1" x14ac:dyDescent="0.2">
      <c r="A115" s="152">
        <v>4399</v>
      </c>
      <c r="B115" s="157" t="s">
        <v>354</v>
      </c>
      <c r="C115" s="158">
        <v>0</v>
      </c>
      <c r="D115" s="158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1089846.3599999999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49939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1039907.36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138815173.44999999</v>
      </c>
      <c r="D126" s="135">
        <f>D47+D48+D104-D110-D113</f>
        <v>135132774.27999997</v>
      </c>
    </row>
    <row r="129" spans="1:1" x14ac:dyDescent="0.2">
      <c r="A129" s="13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2022-10-25T18:31:20Z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