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2\Digital\"/>
    </mc:Choice>
  </mc:AlternateContent>
  <bookViews>
    <workbookView xWindow="0" yWindow="0" windowWidth="14865" windowHeight="12420" firstSheet="1" activeTab="4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6" l="1"/>
  <c r="D73" i="6"/>
  <c r="B33" i="5"/>
  <c r="C25" i="5"/>
  <c r="B11" i="5" l="1"/>
  <c r="K20" i="4"/>
  <c r="J20" i="4"/>
  <c r="I20" i="4"/>
  <c r="H20" i="4"/>
  <c r="G20" i="4"/>
  <c r="I14" i="4"/>
  <c r="J14" i="4"/>
  <c r="K14" i="4"/>
  <c r="K8" i="4"/>
  <c r="J8" i="4"/>
  <c r="I8" i="4"/>
  <c r="H14" i="4"/>
  <c r="G14" i="4"/>
  <c r="H8" i="4"/>
  <c r="G8" i="4"/>
  <c r="F14" i="3" l="1"/>
  <c r="F8" i="3"/>
  <c r="F13" i="3" l="1"/>
  <c r="F20" i="3" s="1"/>
  <c r="C13" i="3"/>
  <c r="A4" i="3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14" i="4" l="1"/>
  <c r="E8" i="4"/>
  <c r="C41" i="3"/>
  <c r="D41" i="3"/>
  <c r="E41" i="3"/>
  <c r="F41" i="3"/>
  <c r="B41" i="3"/>
  <c r="H13" i="3"/>
  <c r="H9" i="3"/>
  <c r="H8" i="3" s="1"/>
  <c r="H20" i="3" s="1"/>
  <c r="G13" i="3"/>
  <c r="G9" i="3"/>
  <c r="E13" i="3"/>
  <c r="E9" i="3"/>
  <c r="D13" i="3"/>
  <c r="D8" i="3"/>
  <c r="D20" i="3" s="1"/>
  <c r="B22" i="3"/>
  <c r="E76" i="8"/>
  <c r="F76" i="8"/>
  <c r="G74" i="6"/>
  <c r="G73" i="6"/>
  <c r="G68" i="6"/>
  <c r="G67" i="6" s="1"/>
  <c r="F75" i="6"/>
  <c r="F67" i="6"/>
  <c r="F65" i="6"/>
  <c r="F41" i="6"/>
  <c r="E75" i="6"/>
  <c r="E67" i="6"/>
  <c r="E65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70" i="6" s="1"/>
  <c r="C41" i="6"/>
  <c r="B75" i="6"/>
  <c r="B67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B9" i="3"/>
  <c r="F75" i="2"/>
  <c r="E75" i="2"/>
  <c r="F68" i="2"/>
  <c r="F79" i="2" s="1"/>
  <c r="E68" i="2"/>
  <c r="F63" i="2"/>
  <c r="E63" i="2"/>
  <c r="F57" i="2"/>
  <c r="E57" i="2"/>
  <c r="F47" i="2"/>
  <c r="E47" i="2"/>
  <c r="C60" i="2"/>
  <c r="B60" i="2"/>
  <c r="G75" i="6" l="1"/>
  <c r="E79" i="2"/>
  <c r="E59" i="2"/>
  <c r="E81" i="2" s="1"/>
  <c r="F59" i="2"/>
  <c r="F81" i="2" s="1"/>
  <c r="E20" i="4"/>
  <c r="C77" i="9"/>
  <c r="D77" i="9"/>
  <c r="E77" i="9"/>
  <c r="G77" i="9"/>
  <c r="B76" i="8"/>
  <c r="D76" i="8"/>
  <c r="C76" i="8"/>
  <c r="G76" i="8"/>
  <c r="C159" i="7"/>
  <c r="B159" i="7"/>
  <c r="E159" i="7"/>
  <c r="B41" i="6"/>
  <c r="B65" i="6"/>
  <c r="E41" i="6"/>
  <c r="E70" i="6" s="1"/>
  <c r="B44" i="5"/>
  <c r="B8" i="5" s="1"/>
  <c r="B21" i="5" s="1"/>
  <c r="B23" i="5" s="1"/>
  <c r="B25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33" i="5" s="1"/>
  <c r="B57" i="5"/>
  <c r="B59" i="5" s="1"/>
  <c r="C72" i="5"/>
  <c r="C74" i="5" s="1"/>
  <c r="D72" i="5"/>
  <c r="D74" i="5" s="1"/>
  <c r="G8" i="3"/>
  <c r="G20" i="3" s="1"/>
  <c r="E8" i="3"/>
  <c r="E20" i="3" s="1"/>
  <c r="B8" i="3"/>
  <c r="B20" i="3" s="1"/>
  <c r="F159" i="7"/>
  <c r="F70" i="6"/>
  <c r="G65" i="6"/>
  <c r="G41" i="6"/>
  <c r="B70" i="6" l="1"/>
  <c r="B77" i="9"/>
  <c r="F77" i="9"/>
  <c r="D159" i="7"/>
  <c r="G159" i="7"/>
  <c r="G42" i="6"/>
  <c r="G70" i="6"/>
  <c r="C47" i="2" l="1"/>
  <c r="C62" i="2" s="1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C65" i="6"/>
  <c r="D65" i="6" l="1"/>
  <c r="D70" i="6" s="1"/>
</calcChain>
</file>

<file path=xl/sharedStrings.xml><?xml version="1.0" encoding="utf-8"?>
<sst xmlns="http://schemas.openxmlformats.org/spreadsheetml/2006/main" count="867" uniqueCount="610">
  <si>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</si>
  <si>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</si>
  <si>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</si>
  <si>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</si>
  <si>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</si>
  <si>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</si>
  <si>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</si>
  <si>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</si>
  <si>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</si>
  <si>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</si>
  <si>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</si>
  <si>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</si>
  <si>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</si>
  <si>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</si>
  <si>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</si>
  <si>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</si>
  <si>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</si>
  <si>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</si>
  <si>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</si>
  <si>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</si>
  <si>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</si>
  <si>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</si>
  <si>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</si>
  <si>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</si>
  <si>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</si>
  <si>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</si>
  <si>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</si>
  <si>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</si>
  <si>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</si>
  <si>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</si>
  <si>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</si>
  <si>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</si>
  <si>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</si>
  <si>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</si>
  <si>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</si>
  <si>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</si>
  <si>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</si>
  <si>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</si>
  <si>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</si>
  <si>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</si>
  <si>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</si>
  <si>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</si>
  <si>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</si>
  <si>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</si>
  <si>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</si>
  <si>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</si>
  <si>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</si>
  <si>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</si>
  <si>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</si>
  <si>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</si>
  <si>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</si>
  <si>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</si>
  <si>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</si>
  <si>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</si>
  <si>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</si>
  <si>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</si>
  <si>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</si>
  <si>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</si>
  <si>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</si>
  <si>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</si>
  <si>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</si>
  <si>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</si>
  <si>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</si>
  <si>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</si>
  <si>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</si>
  <si>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</si>
  <si>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</si>
  <si>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</si>
  <si>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</si>
  <si>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</si>
  <si>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</si>
  <si>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</si>
  <si>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</si>
  <si>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</si>
  <si>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</si>
  <si>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</si>
  <si>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</si>
  <si>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</si>
  <si>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</si>
  <si>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</si>
  <si>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</si>
  <si>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</si>
  <si>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</si>
  <si>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</si>
  <si>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</si>
  <si>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</si>
  <si>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</si>
  <si>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</si>
  <si>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</si>
  <si>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</si>
  <si>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</si>
  <si>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</si>
  <si>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</si>
  <si>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</si>
  <si>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</si>
  <si>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</si>
  <si>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</si>
  <si>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</si>
  <si>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</si>
  <si>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</si>
  <si>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</si>
  <si>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</si>
  <si>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</si>
  <si>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</si>
  <si>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</si>
  <si>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</si>
  <si>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</si>
  <si>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</si>
  <si>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</si>
  <si>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</si>
  <si>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</si>
  <si>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</si>
  <si>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</si>
  <si>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</si>
  <si>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</si>
  <si>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</si>
  <si>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</si>
  <si>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</si>
  <si>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</si>
  <si>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</si>
  <si>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</si>
  <si>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</si>
  <si>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</si>
  <si>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</si>
  <si>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</si>
  <si>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</si>
  <si>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</si>
  <si>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</si>
  <si>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</si>
  <si>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</si>
  <si>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</si>
  <si>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</si>
  <si>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</si>
  <si>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</si>
  <si>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</si>
  <si>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</si>
  <si>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</si>
  <si>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</si>
  <si>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</si>
  <si>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</si>
  <si>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</si>
  <si>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</si>
  <si>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</si>
  <si>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</si>
  <si>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</si>
  <si>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</si>
  <si>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</si>
  <si>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</si>
  <si>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</si>
  <si>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</si>
  <si>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</si>
  <si>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</si>
  <si>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</si>
  <si>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</si>
  <si>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</si>
  <si>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</si>
  <si>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</si>
  <si>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</si>
  <si>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</si>
  <si>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</si>
  <si>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</si>
  <si>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</si>
  <si>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</si>
  <si>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</si>
  <si>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</si>
  <si>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</si>
  <si>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</si>
  <si>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</si>
  <si>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</si>
  <si>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</si>
  <si>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</si>
  <si>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</si>
  <si>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</si>
  <si>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</si>
  <si>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</si>
  <si>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</si>
  <si>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</si>
  <si>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</si>
  <si>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</si>
  <si>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</si>
  <si>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</si>
  <si>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</si>
  <si>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</si>
  <si>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</si>
  <si>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</si>
  <si>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</si>
  <si>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</si>
  <si>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</si>
  <si>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</si>
  <si>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</si>
  <si>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</si>
  <si>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</si>
  <si>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</si>
  <si>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</si>
  <si>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</si>
  <si>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</si>
  <si>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</si>
  <si>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</si>
  <si>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</si>
  <si>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</si>
  <si>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</si>
  <si>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</si>
  <si>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</si>
  <si>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</si>
  <si>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</si>
  <si>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</si>
  <si>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</si>
  <si>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</si>
  <si>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</si>
  <si>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</si>
  <si>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</si>
  <si>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</si>
  <si>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</si>
  <si>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</si>
  <si>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</si>
  <si>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</si>
  <si>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</si>
  <si>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</si>
  <si>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</si>
  <si>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</si>
  <si>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</si>
  <si>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</si>
  <si>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</si>
  <si>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</si>
  <si>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</si>
  <si>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</si>
  <si>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</si>
  <si>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</si>
  <si>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</si>
  <si>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</si>
  <si>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</si>
  <si>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</si>
  <si>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</si>
  <si>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</si>
  <si>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</si>
  <si>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</si>
  <si>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</si>
  <si>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</si>
  <si>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</si>
  <si>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</si>
  <si>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</si>
  <si>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</si>
  <si>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</si>
  <si>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</si>
  <si>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</si>
  <si>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</si>
  <si>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</si>
  <si>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</si>
  <si>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</si>
  <si>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</si>
  <si>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</si>
  <si>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</si>
  <si>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</si>
  <si>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</si>
  <si>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</si>
  <si>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</si>
  <si>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</si>
  <si>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</si>
  <si>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</si>
  <si>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</si>
  <si>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</si>
  <si>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</si>
  <si>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</si>
  <si>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</si>
  <si>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</si>
  <si>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</si>
  <si>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</si>
  <si>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</si>
  <si>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</si>
  <si>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</si>
  <si>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</si>
  <si>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</si>
  <si>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</si>
  <si>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</si>
  <si>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</si>
  <si>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</si>
  <si>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</si>
  <si>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</si>
  <si>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</si>
  <si>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</si>
  <si>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</si>
  <si>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</si>
  <si>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</si>
  <si>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</si>
  <si>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</si>
  <si>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</si>
  <si>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</si>
  <si>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</si>
  <si>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</si>
  <si>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</si>
  <si>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</si>
  <si>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</si>
  <si>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</si>
  <si>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</si>
  <si>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</si>
  <si>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</si>
  <si>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</si>
  <si>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</si>
  <si>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</si>
  <si>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</si>
  <si>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</si>
  <si>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</si>
  <si>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</si>
  <si>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</si>
  <si>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</si>
  <si>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</si>
  <si>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</si>
  <si>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</si>
  <si>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</si>
  <si>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</si>
  <si>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</si>
  <si>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</si>
  <si>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</si>
  <si>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</si>
  <si>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</si>
  <si>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</si>
  <si>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</si>
  <si>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</si>
  <si>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</si>
  <si>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</si>
  <si>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</si>
  <si>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</si>
  <si>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</si>
  <si>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</si>
  <si>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</si>
  <si>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</si>
  <si>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</si>
  <si>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</si>
  <si>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</si>
  <si>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</si>
  <si>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</si>
  <si>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</si>
  <si>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</si>
  <si>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</si>
  <si>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</si>
  <si>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</si>
  <si>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</si>
  <si>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</si>
  <si>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</si>
  <si>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</si>
  <si>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</si>
  <si>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</si>
  <si>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</si>
  <si>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</si>
  <si>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</si>
  <si>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</si>
  <si>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</si>
  <si>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</si>
  <si>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</si>
  <si>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</si>
  <si>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</si>
  <si>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</si>
  <si>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</si>
  <si>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</si>
  <si>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</si>
  <si>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</si>
  <si>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</si>
  <si>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</si>
  <si>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</si>
  <si>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</si>
  <si>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</si>
  <si>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</si>
  <si>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</si>
  <si>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</si>
  <si>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</si>
  <si>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</si>
  <si>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</si>
  <si>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</si>
  <si>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</si>
  <si>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</si>
  <si>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</si>
  <si>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</si>
  <si>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</si>
  <si>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</si>
  <si>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</si>
  <si>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</si>
  <si>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</si>
  <si>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</si>
  <si>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</si>
  <si>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</si>
  <si>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</si>
  <si>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</si>
  <si>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</si>
  <si>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</si>
  <si>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</si>
  <si>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</si>
  <si>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</si>
  <si>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</si>
  <si>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</si>
  <si>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</si>
  <si>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</si>
  <si>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</si>
  <si>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</si>
  <si>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</si>
  <si>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</si>
  <si>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</si>
  <si>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</si>
  <si>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</si>
  <si>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</si>
  <si>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</si>
  <si>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</si>
  <si>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</si>
  <si>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</si>
  <si>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</si>
  <si>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</si>
  <si>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</si>
  <si>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</si>
  <si>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</si>
  <si>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</si>
  <si>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</si>
  <si>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</si>
  <si>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</si>
  <si>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</si>
  <si>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</si>
  <si>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</si>
  <si>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</si>
  <si>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</si>
  <si>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</si>
  <si>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</si>
  <si>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</si>
  <si>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</si>
  <si>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</si>
  <si>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</si>
  <si>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</si>
  <si>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</si>
  <si>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</si>
  <si>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</si>
  <si>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</si>
  <si>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</si>
  <si>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</si>
  <si>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</si>
  <si>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</si>
  <si>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</si>
  <si>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</si>
  <si>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</si>
  <si>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</si>
  <si>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</si>
  <si>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</si>
  <si>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</si>
  <si>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</si>
  <si>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</si>
  <si>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</si>
  <si>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</si>
  <si>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</si>
  <si>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</si>
  <si>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</si>
  <si>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</si>
  <si>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</si>
  <si>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</si>
  <si>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</si>
  <si>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</si>
  <si>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</si>
  <si>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</si>
  <si>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</si>
  <si>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</si>
  <si>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</si>
  <si>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</si>
  <si>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</si>
  <si>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</si>
  <si>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</si>
  <si>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</si>
  <si>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</si>
  <si>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</si>
  <si>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</si>
  <si>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</si>
  <si>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</si>
  <si>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</si>
  <si>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</si>
  <si>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</si>
  <si>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</si>
  <si>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</si>
  <si>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</si>
  <si>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</si>
  <si>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</si>
  <si>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</si>
  <si>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</si>
  <si>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</si>
  <si>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</si>
  <si>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</si>
  <si>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</si>
  <si>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</si>
  <si>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</si>
  <si>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</si>
  <si>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</si>
  <si>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</si>
  <si>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</si>
  <si>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</si>
  <si>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</si>
  <si>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</si>
  <si>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</si>
  <si>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</si>
  <si>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</si>
  <si>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</si>
  <si>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</si>
  <si>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</si>
  <si>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</si>
  <si>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</si>
  <si>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</si>
  <si>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</si>
  <si>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</si>
  <si>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</si>
  <si>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</si>
  <si>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</si>
  <si>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</si>
  <si>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</si>
  <si>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</si>
  <si>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</si>
  <si>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</si>
  <si>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</si>
  <si>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</si>
  <si>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</si>
  <si>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</si>
  <si>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</si>
  <si>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</si>
  <si>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</si>
  <si>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</si>
  <si>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</si>
  <si>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</si>
  <si>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</si>
  <si>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</si>
  <si>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</si>
  <si>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</si>
  <si>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</si>
  <si>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</si>
  <si>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</si>
  <si>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</si>
  <si>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</si>
  <si>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</si>
  <si>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</si>
  <si>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</si>
  <si>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</si>
  <si>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</si>
  <si>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</si>
  <si>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</si>
  <si>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</si>
  <si>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</si>
  <si>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</si>
  <si>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</si>
  <si>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</si>
  <si>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</si>
  <si>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</si>
  <si>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</si>
  <si>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</si>
  <si>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</si>
  <si>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</si>
  <si>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</si>
  <si>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</si>
  <si>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</si>
  <si>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</si>
  <si>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</si>
  <si>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</si>
  <si>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</si>
  <si>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</si>
  <si>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</si>
  <si>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</si>
  <si>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</si>
  <si>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</si>
  <si>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30 de junio 2023 (b)</t>
  </si>
  <si>
    <t>Del 1 de Enero al 30 de junio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</si>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</sst>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0" fontId="0" fillId="0" borderId="0" xfId="0"/>
    <xf numFmtId="4" fontId="1" fillId="0" borderId="14" xfId="5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82"/>
  <sheetViews>
    <sheetView showGridLines="0" zoomScale="70" zoomScaleNormal="70" workbookViewId="0">
      <selection activeCell="K55" sqref="K55"/>
    </sheetView>
  </sheetViews>
  <sheetFormatPr baseColWidth="10" defaultColWidth="11" defaultRowHeight="15" x14ac:dyDescent="0.25"/>
  <cols>
    <col min="1" max="1" width="96.42578125" customWidth="1"/>
    <col min="2" max="3" width="19.5703125" bestFit="1" customWidth="1"/>
    <col min="4" max="4" width="98.7109375" bestFit="1" customWidth="1"/>
    <col min="5" max="5" width="19.5703125" bestFit="1" customWidth="1"/>
    <col min="6" max="6" width="19.28515625" bestFit="1" customWidth="1"/>
    <col min="11" max="11" width="15" bestFit="1" customWidth="1"/>
  </cols>
  <sheetData>
    <row r="1" spans="1:6" ht="40.9" customHeight="1" x14ac:dyDescent="0.25">
      <c r="A1" s="164" t="s">
        <v>0</v>
      </c>
      <c r="B1" s="165"/>
      <c r="C1" s="165"/>
      <c r="D1" s="165"/>
      <c r="E1" s="165"/>
      <c r="F1" s="166"/>
    </row>
    <row r="2" spans="1:6" ht="15" customHeight="1" x14ac:dyDescent="0.25">
      <c r="A2" s="113" t="s">
        <v>556</v>
      </c>
      <c r="B2" s="114"/>
      <c r="C2" s="114"/>
      <c r="D2" s="114"/>
      <c r="E2" s="114"/>
      <c r="F2" s="115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557</v>
      </c>
      <c r="B4" s="117"/>
      <c r="C4" s="117"/>
      <c r="D4" s="117"/>
      <c r="E4" s="117"/>
      <c r="F4" s="118"/>
    </row>
    <row r="5" spans="1:6" ht="12.95" customHeight="1" x14ac:dyDescent="0.25">
      <c r="A5" s="119" t="s">
        <v>2</v>
      </c>
      <c r="B5" s="120"/>
      <c r="C5" s="120"/>
      <c r="D5" s="120"/>
      <c r="E5" s="120"/>
      <c r="F5" s="121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48">
        <v>187651524.33000001</v>
      </c>
      <c r="C9" s="48">
        <v>105727433.75</v>
      </c>
      <c r="D9" s="47" t="s">
        <v>12</v>
      </c>
      <c r="E9" s="48">
        <v>14394215.57</v>
      </c>
      <c r="F9" s="48">
        <v>76654531.939999998</v>
      </c>
    </row>
    <row r="10" spans="1:6" x14ac:dyDescent="0.25">
      <c r="A10" s="49" t="s">
        <v>13</v>
      </c>
      <c r="B10" s="48">
        <v>0</v>
      </c>
      <c r="C10" s="48">
        <v>0</v>
      </c>
      <c r="D10" s="49" t="s">
        <v>14</v>
      </c>
      <c r="E10" s="48">
        <v>189798.12</v>
      </c>
      <c r="F10" s="48">
        <v>1854826.86</v>
      </c>
    </row>
    <row r="11" spans="1:6" x14ac:dyDescent="0.25">
      <c r="A11" s="49" t="s">
        <v>15</v>
      </c>
      <c r="B11" s="48">
        <v>17045848.59</v>
      </c>
      <c r="C11" s="48">
        <v>23453418.489999998</v>
      </c>
      <c r="D11" s="49" t="s">
        <v>16</v>
      </c>
      <c r="E11" s="48">
        <v>2815279.37</v>
      </c>
      <c r="F11" s="48">
        <v>2992078.48</v>
      </c>
    </row>
    <row r="12" spans="1:6" x14ac:dyDescent="0.25">
      <c r="A12" s="49" t="s">
        <v>17</v>
      </c>
      <c r="B12" s="48">
        <v>0</v>
      </c>
      <c r="C12" s="48">
        <v>0</v>
      </c>
      <c r="D12" s="49" t="s">
        <v>18</v>
      </c>
      <c r="E12" s="48">
        <v>2897695.2</v>
      </c>
      <c r="F12" s="48">
        <v>59796839.450000003</v>
      </c>
    </row>
    <row r="13" spans="1:6" x14ac:dyDescent="0.25">
      <c r="A13" s="49" t="s">
        <v>19</v>
      </c>
      <c r="B13" s="48">
        <v>170605675.74000001</v>
      </c>
      <c r="C13" s="48">
        <v>80224261.209999993</v>
      </c>
      <c r="D13" s="49" t="s">
        <v>20</v>
      </c>
      <c r="E13" s="48">
        <v>0</v>
      </c>
      <c r="F13" s="48">
        <v>0</v>
      </c>
    </row>
    <row r="14" spans="1:6" x14ac:dyDescent="0.25">
      <c r="A14" s="49" t="s">
        <v>21</v>
      </c>
      <c r="B14" s="48">
        <v>0</v>
      </c>
      <c r="C14" s="48">
        <v>2019861.7</v>
      </c>
      <c r="D14" s="49" t="s">
        <v>22</v>
      </c>
      <c r="E14" s="48">
        <v>199085.74</v>
      </c>
      <c r="F14" s="48">
        <v>3109469.25</v>
      </c>
    </row>
    <row r="15" spans="1:6" x14ac:dyDescent="0.25">
      <c r="A15" s="49" t="s">
        <v>23</v>
      </c>
      <c r="B15" s="48">
        <v>0</v>
      </c>
      <c r="C15" s="48">
        <v>29892.35</v>
      </c>
      <c r="D15" s="49" t="s">
        <v>24</v>
      </c>
      <c r="E15" s="48">
        <v>0</v>
      </c>
      <c r="F15" s="48">
        <v>0</v>
      </c>
    </row>
    <row r="16" spans="1:6" x14ac:dyDescent="0.25">
      <c r="A16" s="49" t="s">
        <v>25</v>
      </c>
      <c r="B16" s="48">
        <v>0</v>
      </c>
      <c r="C16" s="48">
        <v>0</v>
      </c>
      <c r="D16" s="49" t="s">
        <v>26</v>
      </c>
      <c r="E16" s="48">
        <v>4086642.51</v>
      </c>
      <c r="F16" s="48">
        <v>6405580.0499999998</v>
      </c>
    </row>
    <row r="17" spans="1:6" x14ac:dyDescent="0.25">
      <c r="A17" s="47" t="s">
        <v>27</v>
      </c>
      <c r="B17" s="48">
        <v>7612481.8899999997</v>
      </c>
      <c r="C17" s="48">
        <v>6244656.6600000001</v>
      </c>
      <c r="D17" s="49" t="s">
        <v>28</v>
      </c>
      <c r="E17" s="48">
        <v>0</v>
      </c>
      <c r="F17" s="48">
        <v>0</v>
      </c>
    </row>
    <row r="18" spans="1:6" x14ac:dyDescent="0.25">
      <c r="A18" s="49" t="s">
        <v>29</v>
      </c>
      <c r="B18" s="48">
        <v>0</v>
      </c>
      <c r="C18" s="48">
        <v>0</v>
      </c>
      <c r="D18" s="49" t="s">
        <v>30</v>
      </c>
      <c r="E18" s="48">
        <v>4205714.63</v>
      </c>
      <c r="F18" s="48">
        <v>2495737.85</v>
      </c>
    </row>
    <row r="19" spans="1:6" x14ac:dyDescent="0.25">
      <c r="A19" s="49" t="s">
        <v>31</v>
      </c>
      <c r="B19" s="48">
        <v>923648.3</v>
      </c>
      <c r="C19" s="48">
        <v>924067.34</v>
      </c>
      <c r="D19" s="47" t="s">
        <v>32</v>
      </c>
      <c r="E19" s="48">
        <v>0</v>
      </c>
      <c r="F19" s="48">
        <v>0</v>
      </c>
    </row>
    <row r="20" spans="1:6" x14ac:dyDescent="0.25">
      <c r="A20" s="49" t="s">
        <v>33</v>
      </c>
      <c r="B20" s="48">
        <v>1452811.59</v>
      </c>
      <c r="C20" s="48">
        <v>207821.63</v>
      </c>
      <c r="D20" s="49" t="s">
        <v>34</v>
      </c>
      <c r="E20" s="48">
        <v>0</v>
      </c>
      <c r="F20" s="48">
        <v>0</v>
      </c>
    </row>
    <row r="21" spans="1:6" x14ac:dyDescent="0.25">
      <c r="A21" s="49" t="s">
        <v>35</v>
      </c>
      <c r="B21" s="48">
        <v>4576.1899999999996</v>
      </c>
      <c r="C21" s="48">
        <v>0</v>
      </c>
      <c r="D21" s="49" t="s">
        <v>36</v>
      </c>
      <c r="E21" s="48">
        <v>0</v>
      </c>
      <c r="F21" s="48">
        <v>0</v>
      </c>
    </row>
    <row r="22" spans="1:6" x14ac:dyDescent="0.25">
      <c r="A22" s="49" t="s">
        <v>37</v>
      </c>
      <c r="B22" s="48">
        <v>146014</v>
      </c>
      <c r="C22" s="48">
        <v>66285.63</v>
      </c>
      <c r="D22" s="49" t="s">
        <v>38</v>
      </c>
      <c r="E22" s="48">
        <v>0</v>
      </c>
      <c r="F22" s="48">
        <v>0</v>
      </c>
    </row>
    <row r="23" spans="1:6" x14ac:dyDescent="0.25">
      <c r="A23" s="49" t="s">
        <v>39</v>
      </c>
      <c r="B23" s="48">
        <v>0</v>
      </c>
      <c r="C23" s="48">
        <v>0</v>
      </c>
      <c r="D23" s="47" t="s">
        <v>40</v>
      </c>
      <c r="E23" s="48">
        <v>803571.42</v>
      </c>
      <c r="F23" s="48">
        <v>0</v>
      </c>
    </row>
    <row r="24" spans="1:6" x14ac:dyDescent="0.25">
      <c r="A24" s="49" t="s">
        <v>41</v>
      </c>
      <c r="B24" s="48">
        <v>5085431.8099999996</v>
      </c>
      <c r="C24" s="48">
        <v>5046482.0599999996</v>
      </c>
      <c r="D24" s="49" t="s">
        <v>42</v>
      </c>
      <c r="E24" s="48">
        <v>803571.42</v>
      </c>
      <c r="F24" s="48">
        <v>0</v>
      </c>
    </row>
    <row r="25" spans="1:6" x14ac:dyDescent="0.25">
      <c r="A25" s="47" t="s">
        <v>43</v>
      </c>
      <c r="B25" s="48">
        <v>2370831.31</v>
      </c>
      <c r="C25" s="48">
        <v>22521893.48</v>
      </c>
      <c r="D25" s="49" t="s">
        <v>44</v>
      </c>
      <c r="E25" s="48">
        <v>0</v>
      </c>
      <c r="F25" s="48">
        <v>0</v>
      </c>
    </row>
    <row r="26" spans="1:6" x14ac:dyDescent="0.25">
      <c r="A26" s="49" t="s">
        <v>45</v>
      </c>
      <c r="B26" s="48">
        <v>600</v>
      </c>
      <c r="C26" s="48">
        <v>600</v>
      </c>
      <c r="D26" s="47" t="s">
        <v>46</v>
      </c>
      <c r="E26" s="48">
        <v>0</v>
      </c>
      <c r="F26" s="48">
        <v>0</v>
      </c>
    </row>
    <row r="27" spans="1:6" x14ac:dyDescent="0.25">
      <c r="A27" s="49" t="s">
        <v>47</v>
      </c>
      <c r="B27" s="48">
        <v>0</v>
      </c>
      <c r="C27" s="48">
        <v>0</v>
      </c>
      <c r="D27" s="47" t="s">
        <v>48</v>
      </c>
      <c r="E27" s="48">
        <v>0</v>
      </c>
      <c r="F27" s="48">
        <v>0</v>
      </c>
    </row>
    <row r="28" spans="1:6" x14ac:dyDescent="0.25">
      <c r="A28" s="49" t="s">
        <v>49</v>
      </c>
      <c r="B28" s="48">
        <v>0</v>
      </c>
      <c r="C28" s="48">
        <v>0</v>
      </c>
      <c r="D28" s="49" t="s">
        <v>50</v>
      </c>
      <c r="E28" s="48">
        <v>0</v>
      </c>
      <c r="F28" s="48">
        <v>0</v>
      </c>
    </row>
    <row r="29" spans="1:6" x14ac:dyDescent="0.25">
      <c r="A29" s="49" t="s">
        <v>51</v>
      </c>
      <c r="B29" s="48">
        <v>2370231.31</v>
      </c>
      <c r="C29" s="48">
        <v>22521293.48</v>
      </c>
      <c r="D29" s="49" t="s">
        <v>52</v>
      </c>
      <c r="E29" s="48">
        <v>0</v>
      </c>
      <c r="F29" s="48">
        <v>0</v>
      </c>
    </row>
    <row r="30" spans="1:6" x14ac:dyDescent="0.25">
      <c r="A30" s="49" t="s">
        <v>53</v>
      </c>
      <c r="B30" s="48">
        <v>0</v>
      </c>
      <c r="C30" s="48">
        <v>0</v>
      </c>
      <c r="D30" s="49" t="s">
        <v>54</v>
      </c>
      <c r="E30" s="48">
        <v>0</v>
      </c>
      <c r="F30" s="48">
        <v>0</v>
      </c>
    </row>
    <row r="31" spans="1:6" x14ac:dyDescent="0.25">
      <c r="A31" s="47" t="s">
        <v>55</v>
      </c>
      <c r="B31" s="48">
        <v>0</v>
      </c>
      <c r="C31" s="48">
        <v>0</v>
      </c>
      <c r="D31" s="47" t="s">
        <v>56</v>
      </c>
      <c r="E31" s="48">
        <v>0</v>
      </c>
      <c r="F31" s="48">
        <v>0</v>
      </c>
    </row>
    <row r="32" spans="1:6" x14ac:dyDescent="0.25">
      <c r="A32" s="49" t="s">
        <v>57</v>
      </c>
      <c r="B32" s="48">
        <v>0</v>
      </c>
      <c r="C32" s="48">
        <v>0</v>
      </c>
      <c r="D32" s="49" t="s">
        <v>58</v>
      </c>
      <c r="E32" s="48">
        <v>0</v>
      </c>
      <c r="F32" s="48">
        <v>0</v>
      </c>
    </row>
    <row r="33" spans="1:11" ht="14.45" customHeight="1" x14ac:dyDescent="0.25">
      <c r="A33" s="49" t="s">
        <v>59</v>
      </c>
      <c r="B33" s="48">
        <v>0</v>
      </c>
      <c r="C33" s="48">
        <v>0</v>
      </c>
      <c r="D33" s="49" t="s">
        <v>60</v>
      </c>
      <c r="E33" s="48">
        <v>0</v>
      </c>
      <c r="F33" s="48">
        <v>0</v>
      </c>
    </row>
    <row r="34" spans="1:11" ht="14.45" customHeight="1" x14ac:dyDescent="0.25">
      <c r="A34" s="49" t="s">
        <v>61</v>
      </c>
      <c r="B34" s="48">
        <v>0</v>
      </c>
      <c r="C34" s="48">
        <v>0</v>
      </c>
      <c r="D34" s="49" t="s">
        <v>62</v>
      </c>
      <c r="E34" s="48">
        <v>0</v>
      </c>
      <c r="F34" s="48">
        <v>0</v>
      </c>
    </row>
    <row r="35" spans="1:11" ht="14.45" customHeight="1" x14ac:dyDescent="0.25">
      <c r="A35" s="49" t="s">
        <v>63</v>
      </c>
      <c r="B35" s="48">
        <v>0</v>
      </c>
      <c r="C35" s="48">
        <v>0</v>
      </c>
      <c r="D35" s="49" t="s">
        <v>64</v>
      </c>
      <c r="E35" s="48">
        <v>0</v>
      </c>
      <c r="F35" s="48">
        <v>0</v>
      </c>
    </row>
    <row r="36" spans="1:11" ht="14.45" customHeight="1" x14ac:dyDescent="0.25">
      <c r="A36" s="49" t="s">
        <v>65</v>
      </c>
      <c r="B36" s="48">
        <v>0</v>
      </c>
      <c r="C36" s="48">
        <v>0</v>
      </c>
      <c r="D36" s="49" t="s">
        <v>66</v>
      </c>
      <c r="E36" s="48">
        <v>0</v>
      </c>
      <c r="F36" s="48">
        <v>0</v>
      </c>
    </row>
    <row r="37" spans="1:11" ht="14.45" customHeight="1" x14ac:dyDescent="0.25">
      <c r="A37" s="47" t="s">
        <v>67</v>
      </c>
      <c r="B37" s="48">
        <v>0</v>
      </c>
      <c r="C37" s="48">
        <v>0</v>
      </c>
      <c r="D37" s="49" t="s">
        <v>68</v>
      </c>
      <c r="E37" s="48">
        <v>0</v>
      </c>
      <c r="F37" s="48">
        <v>0</v>
      </c>
    </row>
    <row r="38" spans="1:11" x14ac:dyDescent="0.25">
      <c r="A38" s="47" t="s">
        <v>69</v>
      </c>
      <c r="B38" s="48">
        <v>0</v>
      </c>
      <c r="C38" s="48">
        <v>0</v>
      </c>
      <c r="D38" s="47" t="s">
        <v>70</v>
      </c>
      <c r="E38" s="48">
        <v>0</v>
      </c>
      <c r="F38" s="48">
        <v>0</v>
      </c>
    </row>
    <row r="39" spans="1:11" x14ac:dyDescent="0.25">
      <c r="A39" s="49" t="s">
        <v>71</v>
      </c>
      <c r="B39" s="48">
        <v>0</v>
      </c>
      <c r="C39" s="48">
        <v>0</v>
      </c>
      <c r="D39" s="49" t="s">
        <v>72</v>
      </c>
      <c r="E39" s="48">
        <v>0</v>
      </c>
      <c r="F39" s="48">
        <v>0</v>
      </c>
    </row>
    <row r="40" spans="1:11" x14ac:dyDescent="0.25">
      <c r="A40" s="49" t="s">
        <v>73</v>
      </c>
      <c r="B40" s="48">
        <v>0</v>
      </c>
      <c r="C40" s="48">
        <v>0</v>
      </c>
      <c r="D40" s="49" t="s">
        <v>74</v>
      </c>
      <c r="E40" s="48">
        <v>0</v>
      </c>
      <c r="F40" s="48">
        <v>0</v>
      </c>
    </row>
    <row r="41" spans="1:11" x14ac:dyDescent="0.25">
      <c r="A41" s="47" t="s">
        <v>75</v>
      </c>
      <c r="B41" s="48">
        <v>0</v>
      </c>
      <c r="C41" s="48">
        <v>0</v>
      </c>
      <c r="D41" s="49" t="s">
        <v>76</v>
      </c>
      <c r="E41" s="48">
        <v>0</v>
      </c>
      <c r="F41" s="48">
        <v>0</v>
      </c>
      <c r="I41" s="142"/>
    </row>
    <row r="42" spans="1:11" x14ac:dyDescent="0.25">
      <c r="A42" s="49" t="s">
        <v>77</v>
      </c>
      <c r="B42" s="48">
        <v>0</v>
      </c>
      <c r="C42" s="48">
        <v>0</v>
      </c>
      <c r="D42" s="47" t="s">
        <v>78</v>
      </c>
      <c r="E42" s="48">
        <v>80538.929999999993</v>
      </c>
      <c r="F42" s="48">
        <v>73141.17</v>
      </c>
    </row>
    <row r="43" spans="1:11" x14ac:dyDescent="0.25">
      <c r="A43" s="49" t="s">
        <v>79</v>
      </c>
      <c r="B43" s="48">
        <v>0</v>
      </c>
      <c r="C43" s="48">
        <v>0</v>
      </c>
      <c r="D43" s="49" t="s">
        <v>80</v>
      </c>
      <c r="E43" s="48">
        <v>80538.929999999993</v>
      </c>
      <c r="F43" s="48">
        <v>73141.17</v>
      </c>
    </row>
    <row r="44" spans="1:11" x14ac:dyDescent="0.25">
      <c r="A44" s="49" t="s">
        <v>81</v>
      </c>
      <c r="B44" s="48">
        <v>0</v>
      </c>
      <c r="C44" s="48">
        <v>0</v>
      </c>
      <c r="D44" s="49" t="s">
        <v>82</v>
      </c>
      <c r="E44" s="48">
        <v>0</v>
      </c>
      <c r="F44" s="48">
        <v>0</v>
      </c>
    </row>
    <row r="45" spans="1:11" x14ac:dyDescent="0.25">
      <c r="A45" s="49" t="s">
        <v>83</v>
      </c>
      <c r="B45" s="48">
        <v>0</v>
      </c>
      <c r="C45" s="48">
        <v>0</v>
      </c>
      <c r="D45" s="49" t="s">
        <v>84</v>
      </c>
      <c r="E45" s="48">
        <v>0</v>
      </c>
      <c r="F45" s="48">
        <v>0</v>
      </c>
    </row>
    <row r="46" spans="1:11" x14ac:dyDescent="0.25">
      <c r="A46" s="46"/>
      <c r="B46" s="50"/>
      <c r="C46" s="50"/>
      <c r="D46" s="46"/>
      <c r="E46" s="50"/>
      <c r="F46" s="50"/>
      <c r="K46" s="142"/>
    </row>
    <row r="47" spans="1:11" x14ac:dyDescent="0.25">
      <c r="A47" s="3" t="s">
        <v>85</v>
      </c>
      <c r="B47" s="4">
        <f>B9+B17+B25+B31+B38+B41</f>
        <v>197634837.53</v>
      </c>
      <c r="C47" s="4">
        <f>C9+C17+C25+C31+C38+C41</f>
        <v>134493983.88999999</v>
      </c>
      <c r="D47" s="2" t="s">
        <v>86</v>
      </c>
      <c r="E47" s="4">
        <f>E9+E19+E23+E26+E27+E31+E38+E42</f>
        <v>15278325.92</v>
      </c>
      <c r="F47" s="4">
        <f>F9+F19+F23+F26+F27+F31+F38+F42</f>
        <v>76727673.109999999</v>
      </c>
    </row>
    <row r="48" spans="1:11" x14ac:dyDescent="0.25">
      <c r="A48" s="46"/>
      <c r="B48" s="50"/>
      <c r="C48" s="50"/>
      <c r="D48" s="46"/>
      <c r="E48" s="50"/>
      <c r="F48" s="50"/>
    </row>
    <row r="49" spans="1:6" x14ac:dyDescent="0.25">
      <c r="A49" s="2" t="s">
        <v>87</v>
      </c>
      <c r="B49" s="50"/>
      <c r="C49" s="50"/>
      <c r="D49" s="2" t="s">
        <v>88</v>
      </c>
      <c r="E49" s="50"/>
      <c r="F49" s="50"/>
    </row>
    <row r="50" spans="1:6" x14ac:dyDescent="0.25">
      <c r="A50" s="47" t="s">
        <v>89</v>
      </c>
      <c r="B50" s="48">
        <v>0</v>
      </c>
      <c r="C50" s="48">
        <v>0</v>
      </c>
      <c r="D50" s="47" t="s">
        <v>90</v>
      </c>
      <c r="E50" s="48">
        <v>0</v>
      </c>
      <c r="F50" s="48">
        <v>0</v>
      </c>
    </row>
    <row r="51" spans="1:6" x14ac:dyDescent="0.25">
      <c r="A51" s="47" t="s">
        <v>91</v>
      </c>
      <c r="B51" s="48">
        <v>0</v>
      </c>
      <c r="C51" s="48">
        <v>0</v>
      </c>
      <c r="D51" s="47" t="s">
        <v>92</v>
      </c>
      <c r="E51" s="48">
        <v>0</v>
      </c>
      <c r="F51" s="48">
        <v>0</v>
      </c>
    </row>
    <row r="52" spans="1:6" x14ac:dyDescent="0.25">
      <c r="A52" s="47" t="s">
        <v>93</v>
      </c>
      <c r="B52" s="48">
        <v>193135333.41999999</v>
      </c>
      <c r="C52" s="48">
        <v>190758126.06999999</v>
      </c>
      <c r="D52" s="47" t="s">
        <v>94</v>
      </c>
      <c r="E52" s="48">
        <v>6428571.5199999996</v>
      </c>
      <c r="F52" s="48">
        <v>8035714.3600000003</v>
      </c>
    </row>
    <row r="53" spans="1:6" x14ac:dyDescent="0.25">
      <c r="A53" s="47" t="s">
        <v>95</v>
      </c>
      <c r="B53" s="48">
        <v>101760100.01000001</v>
      </c>
      <c r="C53" s="48">
        <v>85769425.370000005</v>
      </c>
      <c r="D53" s="47" t="s">
        <v>96</v>
      </c>
      <c r="E53" s="48">
        <v>0</v>
      </c>
      <c r="F53" s="48">
        <v>0</v>
      </c>
    </row>
    <row r="54" spans="1:6" x14ac:dyDescent="0.25">
      <c r="A54" s="47" t="s">
        <v>97</v>
      </c>
      <c r="B54" s="48">
        <v>135966.14000000001</v>
      </c>
      <c r="C54" s="48">
        <v>135966.14000000001</v>
      </c>
      <c r="D54" s="47" t="s">
        <v>98</v>
      </c>
      <c r="E54" s="48">
        <v>0</v>
      </c>
      <c r="F54" s="48">
        <v>0</v>
      </c>
    </row>
    <row r="55" spans="1:6" x14ac:dyDescent="0.25">
      <c r="A55" s="47" t="s">
        <v>99</v>
      </c>
      <c r="B55" s="48">
        <v>-52005349.299999997</v>
      </c>
      <c r="C55" s="48">
        <v>-52005349.299999997</v>
      </c>
      <c r="D55" s="51" t="s">
        <v>100</v>
      </c>
      <c r="E55" s="48">
        <v>0</v>
      </c>
      <c r="F55" s="48">
        <v>0</v>
      </c>
    </row>
    <row r="56" spans="1:6" x14ac:dyDescent="0.25">
      <c r="A56" s="47" t="s">
        <v>101</v>
      </c>
      <c r="B56" s="48">
        <v>1176759.67</v>
      </c>
      <c r="C56" s="48">
        <v>1176759.67</v>
      </c>
      <c r="D56" s="46"/>
      <c r="E56" s="50"/>
      <c r="F56" s="50"/>
    </row>
    <row r="57" spans="1:6" x14ac:dyDescent="0.25">
      <c r="A57" s="47" t="s">
        <v>102</v>
      </c>
      <c r="B57" s="48">
        <v>0</v>
      </c>
      <c r="C57" s="48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47" t="s">
        <v>104</v>
      </c>
      <c r="B58" s="48">
        <v>0</v>
      </c>
      <c r="C58" s="48">
        <v>0</v>
      </c>
      <c r="D58" s="46"/>
      <c r="E58" s="50"/>
      <c r="F58" s="50"/>
    </row>
    <row r="59" spans="1:6" x14ac:dyDescent="0.25">
      <c r="A59" s="46"/>
      <c r="B59" s="50"/>
      <c r="C59" s="50"/>
      <c r="D59" s="2" t="s">
        <v>105</v>
      </c>
      <c r="E59" s="4">
        <f>E47+E57</f>
        <v>21706897.439999998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244202809.93999997</v>
      </c>
      <c r="C60" s="4">
        <f>SUM(C50:C58)</f>
        <v>225834927.94999996</v>
      </c>
      <c r="D60" s="46"/>
      <c r="E60" s="50"/>
      <c r="F60" s="50"/>
    </row>
    <row r="61" spans="1:6" x14ac:dyDescent="0.25">
      <c r="A61" s="46"/>
      <c r="B61" s="50"/>
      <c r="C61" s="50"/>
      <c r="D61" s="52" t="s">
        <v>107</v>
      </c>
      <c r="E61" s="50"/>
      <c r="F61" s="50"/>
    </row>
    <row r="62" spans="1:6" x14ac:dyDescent="0.25">
      <c r="A62" s="3" t="s">
        <v>108</v>
      </c>
      <c r="B62" s="4">
        <f>SUM(B47+B60)</f>
        <v>441837647.46999997</v>
      </c>
      <c r="C62" s="4">
        <f>SUM(C47+C60)</f>
        <v>360328911.83999991</v>
      </c>
      <c r="D62" s="46"/>
      <c r="E62" s="50"/>
      <c r="F62" s="50"/>
    </row>
    <row r="63" spans="1:6" x14ac:dyDescent="0.25">
      <c r="A63" s="46"/>
      <c r="B63" s="46"/>
      <c r="C63" s="46"/>
      <c r="D63" s="53" t="s">
        <v>109</v>
      </c>
      <c r="E63" s="48">
        <f>SUM(E64:E66)</f>
        <v>23330824.919999998</v>
      </c>
      <c r="F63" s="48">
        <f>SUM(F64:F66)</f>
        <v>23319492.919999998</v>
      </c>
    </row>
    <row r="64" spans="1:6" x14ac:dyDescent="0.25">
      <c r="A64" s="46"/>
      <c r="B64" s="46"/>
      <c r="C64" s="46"/>
      <c r="D64" s="47" t="s">
        <v>110</v>
      </c>
      <c r="E64" s="48">
        <v>22277928.239999998</v>
      </c>
      <c r="F64" s="48">
        <v>22266596.239999998</v>
      </c>
    </row>
    <row r="65" spans="1:6" x14ac:dyDescent="0.25">
      <c r="A65" s="46"/>
      <c r="B65" s="46"/>
      <c r="C65" s="46"/>
      <c r="D65" s="51" t="s">
        <v>111</v>
      </c>
      <c r="E65" s="48">
        <v>1052896.68</v>
      </c>
      <c r="F65" s="48">
        <v>1052896.68</v>
      </c>
    </row>
    <row r="66" spans="1:6" x14ac:dyDescent="0.25">
      <c r="A66" s="46"/>
      <c r="B66" s="46"/>
      <c r="C66" s="46"/>
      <c r="D66" s="47" t="s">
        <v>112</v>
      </c>
      <c r="E66" s="48">
        <v>0</v>
      </c>
      <c r="F66" s="48">
        <v>0</v>
      </c>
    </row>
    <row r="67" spans="1:6" x14ac:dyDescent="0.25">
      <c r="A67" s="46"/>
      <c r="B67" s="46"/>
      <c r="C67" s="46"/>
      <c r="D67" s="46"/>
      <c r="E67" s="50"/>
      <c r="F67" s="50"/>
    </row>
    <row r="68" spans="1:6" x14ac:dyDescent="0.25">
      <c r="A68" s="46"/>
      <c r="B68" s="46"/>
      <c r="C68" s="46"/>
      <c r="D68" s="53" t="s">
        <v>113</v>
      </c>
      <c r="E68" s="48">
        <f>SUM(E69:E73)</f>
        <v>396799925.11000001</v>
      </c>
      <c r="F68" s="48">
        <f>SUM(F69:F73)</f>
        <v>252246031.45000002</v>
      </c>
    </row>
    <row r="69" spans="1:6" x14ac:dyDescent="0.25">
      <c r="A69" s="54"/>
      <c r="B69" s="46"/>
      <c r="C69" s="46"/>
      <c r="D69" s="47" t="s">
        <v>114</v>
      </c>
      <c r="E69" s="48">
        <v>135891742.65000001</v>
      </c>
      <c r="F69" s="48">
        <v>99327316.439999998</v>
      </c>
    </row>
    <row r="70" spans="1:6" x14ac:dyDescent="0.25">
      <c r="A70" s="54"/>
      <c r="B70" s="46"/>
      <c r="C70" s="46"/>
      <c r="D70" s="47" t="s">
        <v>115</v>
      </c>
      <c r="E70" s="48">
        <v>260841071.16</v>
      </c>
      <c r="F70" s="48">
        <v>152851603.71000001</v>
      </c>
    </row>
    <row r="71" spans="1:6" x14ac:dyDescent="0.25">
      <c r="A71" s="54"/>
      <c r="B71" s="46"/>
      <c r="C71" s="46"/>
      <c r="D71" s="47" t="s">
        <v>116</v>
      </c>
      <c r="E71" s="48">
        <v>0</v>
      </c>
      <c r="F71" s="48">
        <v>0</v>
      </c>
    </row>
    <row r="72" spans="1:6" x14ac:dyDescent="0.25">
      <c r="A72" s="54"/>
      <c r="B72" s="46"/>
      <c r="C72" s="46"/>
      <c r="D72" s="47" t="s">
        <v>117</v>
      </c>
      <c r="E72" s="48">
        <v>0</v>
      </c>
      <c r="F72" s="48">
        <v>0</v>
      </c>
    </row>
    <row r="73" spans="1:6" x14ac:dyDescent="0.25">
      <c r="A73" s="54"/>
      <c r="B73" s="46"/>
      <c r="C73" s="46"/>
      <c r="D73" s="47" t="s">
        <v>118</v>
      </c>
      <c r="E73" s="48">
        <v>67111.3</v>
      </c>
      <c r="F73" s="48">
        <v>67111.3</v>
      </c>
    </row>
    <row r="74" spans="1:6" x14ac:dyDescent="0.25">
      <c r="A74" s="54"/>
      <c r="B74" s="46"/>
      <c r="C74" s="46"/>
      <c r="D74" s="46"/>
      <c r="E74" s="50"/>
      <c r="F74" s="50"/>
    </row>
    <row r="75" spans="1:6" x14ac:dyDescent="0.25">
      <c r="A75" s="54"/>
      <c r="B75" s="46"/>
      <c r="C75" s="46"/>
      <c r="D75" s="53" t="s">
        <v>119</v>
      </c>
      <c r="E75" s="48">
        <f>E76+E77</f>
        <v>0</v>
      </c>
      <c r="F75" s="48">
        <f>F76+F77</f>
        <v>0</v>
      </c>
    </row>
    <row r="76" spans="1:6" x14ac:dyDescent="0.25">
      <c r="A76" s="54"/>
      <c r="B76" s="46"/>
      <c r="C76" s="46"/>
      <c r="D76" s="47" t="s">
        <v>120</v>
      </c>
      <c r="E76" s="48">
        <v>0</v>
      </c>
      <c r="F76" s="48">
        <v>0</v>
      </c>
    </row>
    <row r="77" spans="1:6" x14ac:dyDescent="0.25">
      <c r="A77" s="54"/>
      <c r="B77" s="46"/>
      <c r="C77" s="46"/>
      <c r="D77" s="47" t="s">
        <v>121</v>
      </c>
      <c r="E77" s="48">
        <v>0</v>
      </c>
      <c r="F77" s="48">
        <v>0</v>
      </c>
    </row>
    <row r="78" spans="1:6" x14ac:dyDescent="0.25">
      <c r="A78" s="54"/>
      <c r="B78" s="46"/>
      <c r="C78" s="46"/>
      <c r="D78" s="46"/>
      <c r="E78" s="50"/>
      <c r="F78" s="50"/>
    </row>
    <row r="79" spans="1:6" x14ac:dyDescent="0.25">
      <c r="A79" s="54"/>
      <c r="B79" s="46"/>
      <c r="C79" s="46"/>
      <c r="D79" s="2" t="s">
        <v>122</v>
      </c>
      <c r="E79" s="4">
        <f>E63+E68+E75</f>
        <v>420130750.03000003</v>
      </c>
      <c r="F79" s="4">
        <f>F63+F68+F75</f>
        <v>275565524.37</v>
      </c>
    </row>
    <row r="80" spans="1:6" x14ac:dyDescent="0.25">
      <c r="A80" s="54"/>
      <c r="B80" s="46"/>
      <c r="C80" s="46"/>
      <c r="D80" s="46"/>
      <c r="E80" s="50"/>
      <c r="F80" s="50"/>
    </row>
    <row r="81" spans="1:6" x14ac:dyDescent="0.25">
      <c r="A81" s="54"/>
      <c r="B81" s="46"/>
      <c r="C81" s="46"/>
      <c r="D81" s="2" t="s">
        <v>123</v>
      </c>
      <c r="E81" s="4">
        <f>E59+E79</f>
        <v>441837647.47000003</v>
      </c>
      <c r="F81" s="4">
        <f>F59+F79</f>
        <v>360328911.84000003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6:C49 E46:F49 B59:C62 E56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187" t="s">
        <v>445</v>
      </c>
      <c r="B1" s="187"/>
      <c r="C1" s="187"/>
      <c r="D1" s="187"/>
      <c r="E1" s="187"/>
      <c r="F1" s="187"/>
      <c r="G1" s="187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34" t="s">
        <v>446</v>
      </c>
      <c r="B3" s="135"/>
      <c r="C3" s="135"/>
      <c r="D3" s="135"/>
      <c r="E3" s="135"/>
      <c r="F3" s="135"/>
      <c r="G3" s="136"/>
    </row>
    <row r="4" spans="1:7" x14ac:dyDescent="0.25">
      <c r="A4" s="134" t="s">
        <v>2</v>
      </c>
      <c r="B4" s="135"/>
      <c r="C4" s="135"/>
      <c r="D4" s="135"/>
      <c r="E4" s="135"/>
      <c r="F4" s="135"/>
      <c r="G4" s="136"/>
    </row>
    <row r="5" spans="1:7" x14ac:dyDescent="0.25">
      <c r="A5" s="134" t="s">
        <v>447</v>
      </c>
      <c r="B5" s="135"/>
      <c r="C5" s="135"/>
      <c r="D5" s="135"/>
      <c r="E5" s="135"/>
      <c r="F5" s="135"/>
      <c r="G5" s="136"/>
    </row>
    <row r="6" spans="1:7" x14ac:dyDescent="0.25">
      <c r="A6" s="185" t="s">
        <v>448</v>
      </c>
      <c r="B6" s="37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1" t="s">
        <v>449</v>
      </c>
      <c r="C7" s="186"/>
      <c r="D7" s="186"/>
      <c r="E7" s="186"/>
      <c r="F7" s="186"/>
      <c r="G7" s="186"/>
    </row>
    <row r="8" spans="1:7" ht="30" x14ac:dyDescent="0.25">
      <c r="A8" s="72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452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453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454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455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457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458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459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462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464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465</v>
      </c>
      <c r="B3" s="117"/>
      <c r="C3" s="117"/>
      <c r="D3" s="117"/>
      <c r="E3" s="117"/>
      <c r="F3" s="117"/>
      <c r="G3" s="118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16" t="s">
        <v>447</v>
      </c>
      <c r="B5" s="117"/>
      <c r="C5" s="117"/>
      <c r="D5" s="117"/>
      <c r="E5" s="117"/>
      <c r="F5" s="117"/>
      <c r="G5" s="118"/>
    </row>
    <row r="6" spans="1:7" x14ac:dyDescent="0.25">
      <c r="A6" s="189" t="s">
        <v>466</v>
      </c>
      <c r="B6" s="37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8" t="s">
        <v>449</v>
      </c>
      <c r="C7" s="186"/>
      <c r="D7" s="186"/>
      <c r="E7" s="186"/>
      <c r="F7" s="186"/>
      <c r="G7" s="186"/>
    </row>
    <row r="8" spans="1:7" x14ac:dyDescent="0.25">
      <c r="A8" s="27" t="s">
        <v>467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468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469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470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472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473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474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476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468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469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472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473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474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478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476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479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480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481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2" t="s">
        <v>448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7">
        <f>+F5+1</f>
        <v>2022</v>
      </c>
    </row>
    <row r="6" spans="1:7" ht="32.25" x14ac:dyDescent="0.25">
      <c r="A6" s="175"/>
      <c r="B6" s="194"/>
      <c r="C6" s="194"/>
      <c r="D6" s="194"/>
      <c r="E6" s="194"/>
      <c r="F6" s="194"/>
      <c r="G6" s="38" t="s">
        <v>482</v>
      </c>
    </row>
    <row r="7" spans="1:7" x14ac:dyDescent="0.25">
      <c r="A7" s="63" t="s">
        <v>450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483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484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485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486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487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488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489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492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493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494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495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496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497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498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499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500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462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501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191" t="s">
        <v>503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504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505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506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5" t="s">
        <v>466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7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8" t="s">
        <v>507</v>
      </c>
    </row>
    <row r="7" spans="1:7" x14ac:dyDescent="0.25">
      <c r="A7" s="27" t="s">
        <v>467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468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469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470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471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472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473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474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475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476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468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469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471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472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473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474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478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508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191" t="s">
        <v>503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504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197" t="s">
        <v>509</v>
      </c>
      <c r="B1" s="197"/>
      <c r="C1" s="197"/>
      <c r="D1" s="197"/>
      <c r="E1" s="197"/>
      <c r="F1" s="197"/>
    </row>
    <row r="2" spans="1:6" ht="20.100000000000001" customHeight="1" x14ac:dyDescent="0.25">
      <c r="A2" s="113" t="str">
        <f>'Formato 1'!A2</f>
        <v>Municipio de Valle de Santiago, Gto.</v>
      </c>
      <c r="B2" s="137"/>
      <c r="C2" s="137"/>
      <c r="D2" s="137"/>
      <c r="E2" s="137"/>
      <c r="F2" s="138"/>
    </row>
    <row r="3" spans="1:6" ht="29.25" customHeight="1" x14ac:dyDescent="0.25">
      <c r="A3" s="139" t="s">
        <v>510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511</v>
      </c>
      <c r="C4" s="124" t="s">
        <v>512</v>
      </c>
      <c r="D4" s="124" t="s">
        <v>513</v>
      </c>
      <c r="E4" s="124" t="s">
        <v>514</v>
      </c>
      <c r="F4" s="124" t="s">
        <v>515</v>
      </c>
    </row>
    <row r="5" spans="1:6" ht="12.75" customHeight="1" x14ac:dyDescent="0.25">
      <c r="A5" s="19" t="s">
        <v>516</v>
      </c>
      <c r="B5" s="54"/>
      <c r="C5" s="54"/>
      <c r="D5" s="54"/>
      <c r="E5" s="54"/>
      <c r="F5" s="54"/>
    </row>
    <row r="6" spans="1:6" ht="30" x14ac:dyDescent="0.25">
      <c r="A6" s="60" t="s">
        <v>517</v>
      </c>
      <c r="B6" s="61"/>
      <c r="C6" s="61"/>
      <c r="D6" s="61"/>
      <c r="E6" s="61"/>
      <c r="F6" s="61"/>
    </row>
    <row r="7" spans="1:6" ht="15" x14ac:dyDescent="0.25">
      <c r="A7" s="60" t="s">
        <v>518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519</v>
      </c>
      <c r="B9" s="46"/>
      <c r="C9" s="46"/>
      <c r="D9" s="46"/>
      <c r="E9" s="46"/>
      <c r="F9" s="46"/>
    </row>
    <row r="10" spans="1:6" ht="15" x14ac:dyDescent="0.25">
      <c r="A10" s="60" t="s">
        <v>520</v>
      </c>
      <c r="B10" s="61"/>
      <c r="C10" s="61"/>
      <c r="D10" s="61"/>
      <c r="E10" s="61"/>
      <c r="F10" s="61"/>
    </row>
    <row r="11" spans="1:6" ht="15" x14ac:dyDescent="0.25">
      <c r="A11" s="82" t="s">
        <v>521</v>
      </c>
      <c r="B11" s="61"/>
      <c r="C11" s="61"/>
      <c r="D11" s="61"/>
      <c r="E11" s="61"/>
      <c r="F11" s="61"/>
    </row>
    <row r="12" spans="1:6" ht="15" x14ac:dyDescent="0.25">
      <c r="A12" s="82" t="s">
        <v>522</v>
      </c>
      <c r="B12" s="61"/>
      <c r="C12" s="61"/>
      <c r="D12" s="61"/>
      <c r="E12" s="61"/>
      <c r="F12" s="61"/>
    </row>
    <row r="13" spans="1:6" ht="15" x14ac:dyDescent="0.25">
      <c r="A13" s="82" t="s">
        <v>523</v>
      </c>
      <c r="B13" s="61"/>
      <c r="C13" s="61"/>
      <c r="D13" s="61"/>
      <c r="E13" s="61"/>
      <c r="F13" s="61"/>
    </row>
    <row r="14" spans="1:6" ht="15" x14ac:dyDescent="0.25">
      <c r="A14" s="60" t="s">
        <v>524</v>
      </c>
      <c r="B14" s="61"/>
      <c r="C14" s="61"/>
      <c r="D14" s="61"/>
      <c r="E14" s="61"/>
      <c r="F14" s="61"/>
    </row>
    <row r="15" spans="1:6" ht="15" x14ac:dyDescent="0.25">
      <c r="A15" s="82" t="s">
        <v>521</v>
      </c>
      <c r="B15" s="61"/>
      <c r="C15" s="61"/>
      <c r="D15" s="61"/>
      <c r="E15" s="61"/>
      <c r="F15" s="61"/>
    </row>
    <row r="16" spans="1:6" ht="15" x14ac:dyDescent="0.25">
      <c r="A16" s="82" t="s">
        <v>522</v>
      </c>
      <c r="B16" s="61"/>
      <c r="C16" s="61"/>
      <c r="D16" s="61"/>
      <c r="E16" s="61"/>
      <c r="F16" s="61"/>
    </row>
    <row r="17" spans="1:6" ht="15" x14ac:dyDescent="0.25">
      <c r="A17" s="82" t="s">
        <v>523</v>
      </c>
      <c r="B17" s="61"/>
      <c r="C17" s="61"/>
      <c r="D17" s="61"/>
      <c r="E17" s="61"/>
      <c r="F17" s="61"/>
    </row>
    <row r="18" spans="1:6" ht="15" x14ac:dyDescent="0.25">
      <c r="A18" s="60" t="s">
        <v>525</v>
      </c>
      <c r="B18" s="125"/>
      <c r="C18" s="61"/>
      <c r="D18" s="61"/>
      <c r="E18" s="61"/>
      <c r="F18" s="61"/>
    </row>
    <row r="19" spans="1:6" ht="15" x14ac:dyDescent="0.25">
      <c r="A19" s="60" t="s">
        <v>526</v>
      </c>
      <c r="B19" s="61"/>
      <c r="C19" s="61"/>
      <c r="D19" s="61"/>
      <c r="E19" s="61"/>
      <c r="F19" s="61"/>
    </row>
    <row r="20" spans="1:6" ht="30" x14ac:dyDescent="0.25">
      <c r="A20" s="60" t="s">
        <v>527</v>
      </c>
      <c r="B20" s="126"/>
      <c r="C20" s="126"/>
      <c r="D20" s="126"/>
      <c r="E20" s="126"/>
      <c r="F20" s="126"/>
    </row>
    <row r="21" spans="1:6" ht="30" x14ac:dyDescent="0.25">
      <c r="A21" s="60" t="s">
        <v>528</v>
      </c>
      <c r="B21" s="126"/>
      <c r="C21" s="126"/>
      <c r="D21" s="126"/>
      <c r="E21" s="126"/>
      <c r="F21" s="126"/>
    </row>
    <row r="22" spans="1:6" ht="30" x14ac:dyDescent="0.25">
      <c r="A22" s="60" t="s">
        <v>529</v>
      </c>
      <c r="B22" s="126"/>
      <c r="C22" s="126"/>
      <c r="D22" s="126"/>
      <c r="E22" s="126"/>
      <c r="F22" s="126"/>
    </row>
    <row r="23" spans="1:6" ht="15" x14ac:dyDescent="0.25">
      <c r="A23" s="60" t="s">
        <v>530</v>
      </c>
      <c r="B23" s="126"/>
      <c r="C23" s="126"/>
      <c r="D23" s="126"/>
      <c r="E23" s="126"/>
      <c r="F23" s="126"/>
    </row>
    <row r="24" spans="1:6" ht="15" x14ac:dyDescent="0.25">
      <c r="A24" s="60" t="s">
        <v>531</v>
      </c>
      <c r="B24" s="127"/>
      <c r="C24" s="61"/>
      <c r="D24" s="61"/>
      <c r="E24" s="61"/>
      <c r="F24" s="61"/>
    </row>
    <row r="25" spans="1:6" ht="15" x14ac:dyDescent="0.25">
      <c r="A25" s="60" t="s">
        <v>532</v>
      </c>
      <c r="B25" s="127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533</v>
      </c>
      <c r="B27" s="46"/>
      <c r="C27" s="46"/>
      <c r="D27" s="46"/>
      <c r="E27" s="46"/>
      <c r="F27" s="46"/>
    </row>
    <row r="28" spans="1:6" ht="15" x14ac:dyDescent="0.25">
      <c r="A28" s="60" t="s">
        <v>534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535</v>
      </c>
      <c r="B30" s="46"/>
      <c r="C30" s="46"/>
      <c r="D30" s="46"/>
      <c r="E30" s="46"/>
      <c r="F30" s="46"/>
    </row>
    <row r="31" spans="1:6" ht="15" x14ac:dyDescent="0.25">
      <c r="A31" s="60" t="s">
        <v>520</v>
      </c>
      <c r="B31" s="61"/>
      <c r="C31" s="61"/>
      <c r="D31" s="61"/>
      <c r="E31" s="61"/>
      <c r="F31" s="61"/>
    </row>
    <row r="32" spans="1:6" ht="15" x14ac:dyDescent="0.25">
      <c r="A32" s="60" t="s">
        <v>524</v>
      </c>
      <c r="B32" s="61"/>
      <c r="C32" s="61"/>
      <c r="D32" s="61"/>
      <c r="E32" s="61"/>
      <c r="F32" s="61"/>
    </row>
    <row r="33" spans="1:6" ht="15" x14ac:dyDescent="0.25">
      <c r="A33" s="60" t="s">
        <v>536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537</v>
      </c>
      <c r="B35" s="46"/>
      <c r="C35" s="46"/>
      <c r="D35" s="46"/>
      <c r="E35" s="46"/>
      <c r="F35" s="46"/>
    </row>
    <row r="36" spans="1:6" ht="15" x14ac:dyDescent="0.25">
      <c r="A36" s="60" t="s">
        <v>538</v>
      </c>
      <c r="B36" s="61"/>
      <c r="C36" s="61"/>
      <c r="D36" s="61"/>
      <c r="E36" s="61"/>
      <c r="F36" s="61"/>
    </row>
    <row r="37" spans="1:6" ht="15" x14ac:dyDescent="0.25">
      <c r="A37" s="60" t="s">
        <v>539</v>
      </c>
      <c r="B37" s="61"/>
      <c r="C37" s="61"/>
      <c r="D37" s="61"/>
      <c r="E37" s="61"/>
      <c r="F37" s="61"/>
    </row>
    <row r="38" spans="1:6" ht="15" x14ac:dyDescent="0.25">
      <c r="A38" s="60" t="s">
        <v>540</v>
      </c>
      <c r="B38" s="127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541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542</v>
      </c>
      <c r="B42" s="46"/>
      <c r="C42" s="46"/>
      <c r="D42" s="46"/>
      <c r="E42" s="46"/>
      <c r="F42" s="46"/>
    </row>
    <row r="43" spans="1:6" ht="15" x14ac:dyDescent="0.25">
      <c r="A43" s="60" t="s">
        <v>543</v>
      </c>
      <c r="B43" s="61"/>
      <c r="C43" s="61"/>
      <c r="D43" s="61"/>
      <c r="E43" s="61"/>
      <c r="F43" s="61"/>
    </row>
    <row r="44" spans="1:6" ht="15" x14ac:dyDescent="0.25">
      <c r="A44" s="60" t="s">
        <v>544</v>
      </c>
      <c r="B44" s="61"/>
      <c r="C44" s="61"/>
      <c r="D44" s="61"/>
      <c r="E44" s="61"/>
      <c r="F44" s="61"/>
    </row>
    <row r="45" spans="1:6" ht="15" x14ac:dyDescent="0.25">
      <c r="A45" s="60" t="s">
        <v>545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546</v>
      </c>
      <c r="B47" s="46"/>
      <c r="C47" s="46"/>
      <c r="D47" s="46"/>
      <c r="E47" s="46"/>
      <c r="F47" s="46"/>
    </row>
    <row r="48" spans="1:6" ht="15" x14ac:dyDescent="0.25">
      <c r="A48" s="60" t="s">
        <v>544</v>
      </c>
      <c r="B48" s="126"/>
      <c r="C48" s="126"/>
      <c r="D48" s="126"/>
      <c r="E48" s="126"/>
      <c r="F48" s="126"/>
    </row>
    <row r="49" spans="1:6" ht="15" x14ac:dyDescent="0.25">
      <c r="A49" s="60" t="s">
        <v>545</v>
      </c>
      <c r="B49" s="126"/>
      <c r="C49" s="126"/>
      <c r="D49" s="126"/>
      <c r="E49" s="126"/>
      <c r="F49" s="126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547</v>
      </c>
      <c r="B51" s="46"/>
      <c r="C51" s="46"/>
      <c r="D51" s="46"/>
      <c r="E51" s="46"/>
      <c r="F51" s="46"/>
    </row>
    <row r="52" spans="1:6" ht="15" x14ac:dyDescent="0.25">
      <c r="A52" s="60" t="s">
        <v>544</v>
      </c>
      <c r="B52" s="61"/>
      <c r="C52" s="61"/>
      <c r="D52" s="61"/>
      <c r="E52" s="61"/>
      <c r="F52" s="61"/>
    </row>
    <row r="53" spans="1:6" ht="15" x14ac:dyDescent="0.25">
      <c r="A53" s="60" t="s">
        <v>545</v>
      </c>
      <c r="B53" s="61"/>
      <c r="C53" s="61"/>
      <c r="D53" s="61"/>
      <c r="E53" s="61"/>
      <c r="F53" s="61"/>
    </row>
    <row r="54" spans="1:6" ht="15" x14ac:dyDescent="0.25">
      <c r="A54" s="60" t="s">
        <v>548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549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544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545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550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551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552</v>
      </c>
      <c r="B62" s="127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553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554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555</v>
      </c>
      <c r="B66" s="61"/>
      <c r="C66" s="61"/>
      <c r="D66" s="61"/>
      <c r="E66" s="61"/>
      <c r="F66" s="61"/>
    </row>
    <row r="67" spans="1:6" ht="20.100000000000001" customHeight="1" x14ac:dyDescent="0.25">
      <c r="A67" s="123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4" t="s">
        <v>124</v>
      </c>
      <c r="B1" s="165"/>
      <c r="C1" s="165"/>
      <c r="D1" s="165"/>
      <c r="E1" s="165"/>
      <c r="F1" s="165"/>
      <c r="G1" s="165"/>
      <c r="H1" s="166"/>
    </row>
    <row r="2" spans="1:8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125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1'!A4</f>
        <v>Al 31 de Diciembre de 2022 y al 30 de junio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5"/>
      <c r="B7" s="106"/>
      <c r="C7" s="106"/>
      <c r="D7" s="106"/>
      <c r="E7" s="106"/>
      <c r="F7" s="106"/>
      <c r="G7" s="106"/>
      <c r="H7" s="106"/>
    </row>
    <row r="8" spans="1:8" x14ac:dyDescent="0.25">
      <c r="A8" s="8" t="s">
        <v>134</v>
      </c>
      <c r="B8" s="4">
        <f t="shared" ref="B8:H8" si="0">B9+B13</f>
        <v>8035714.3600000003</v>
      </c>
      <c r="C8" s="4">
        <f t="shared" si="0"/>
        <v>6428571.5199999996</v>
      </c>
      <c r="D8" s="4">
        <f t="shared" si="0"/>
        <v>803571.42</v>
      </c>
      <c r="E8" s="4">
        <f t="shared" si="0"/>
        <v>0</v>
      </c>
      <c r="F8" s="4">
        <f>B8-D8</f>
        <v>7232142.9400000004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7" t="s">
        <v>135</v>
      </c>
      <c r="B9" s="48">
        <f t="shared" ref="B9:H9" si="1">SUM(B10:B12)</f>
        <v>0</v>
      </c>
      <c r="C9" s="48">
        <v>0</v>
      </c>
      <c r="D9" s="48">
        <v>0</v>
      </c>
      <c r="E9" s="48">
        <f t="shared" si="1"/>
        <v>0</v>
      </c>
      <c r="F9" s="48">
        <v>0</v>
      </c>
      <c r="G9" s="48">
        <f t="shared" si="1"/>
        <v>0</v>
      </c>
      <c r="H9" s="48">
        <f t="shared" si="1"/>
        <v>0</v>
      </c>
    </row>
    <row r="10" spans="1:8" ht="17.25" customHeight="1" x14ac:dyDescent="0.25">
      <c r="A10" s="108" t="s">
        <v>136</v>
      </c>
      <c r="B10" s="109">
        <v>0</v>
      </c>
      <c r="C10" s="48">
        <v>0</v>
      </c>
      <c r="D10" s="109">
        <v>0</v>
      </c>
      <c r="E10" s="109">
        <v>0</v>
      </c>
      <c r="F10" s="143">
        <v>0</v>
      </c>
      <c r="G10" s="109">
        <v>0</v>
      </c>
      <c r="H10" s="109">
        <v>0</v>
      </c>
    </row>
    <row r="11" spans="1:8" x14ac:dyDescent="0.25">
      <c r="A11" s="108" t="s">
        <v>137</v>
      </c>
      <c r="B11" s="109">
        <v>0</v>
      </c>
      <c r="C11" s="48">
        <v>0</v>
      </c>
      <c r="D11" s="109">
        <v>0</v>
      </c>
      <c r="E11" s="109">
        <v>0</v>
      </c>
      <c r="F11" s="109">
        <v>0</v>
      </c>
      <c r="G11" s="48">
        <v>0</v>
      </c>
      <c r="H11" s="48">
        <v>0</v>
      </c>
    </row>
    <row r="12" spans="1:8" ht="16.5" customHeight="1" x14ac:dyDescent="0.25">
      <c r="A12" s="108" t="s">
        <v>138</v>
      </c>
      <c r="B12" s="109">
        <v>0</v>
      </c>
      <c r="C12" s="48">
        <v>0</v>
      </c>
      <c r="D12" s="109">
        <v>0</v>
      </c>
      <c r="E12" s="109">
        <v>0</v>
      </c>
      <c r="F12" s="109">
        <v>0</v>
      </c>
      <c r="G12" s="48">
        <v>0</v>
      </c>
      <c r="H12" s="48">
        <v>0</v>
      </c>
    </row>
    <row r="13" spans="1:8" x14ac:dyDescent="0.25">
      <c r="A13" s="107" t="s">
        <v>139</v>
      </c>
      <c r="B13" s="48">
        <f t="shared" ref="B13:H13" si="2">SUM(B14:B16)</f>
        <v>8035714.3600000003</v>
      </c>
      <c r="C13" s="48">
        <f>SUM(C14:C16)</f>
        <v>6428571.5199999996</v>
      </c>
      <c r="D13" s="48">
        <f t="shared" si="2"/>
        <v>803571.42</v>
      </c>
      <c r="E13" s="48">
        <f t="shared" si="2"/>
        <v>0</v>
      </c>
      <c r="F13" s="48">
        <f>SUM(F14:F16)</f>
        <v>7232142.9400000004</v>
      </c>
      <c r="G13" s="48">
        <f t="shared" si="2"/>
        <v>0</v>
      </c>
      <c r="H13" s="48">
        <f t="shared" si="2"/>
        <v>0</v>
      </c>
    </row>
    <row r="14" spans="1:8" x14ac:dyDescent="0.25">
      <c r="A14" s="108" t="s">
        <v>140</v>
      </c>
      <c r="B14" s="109">
        <v>8035714.3600000003</v>
      </c>
      <c r="C14" s="48">
        <v>6428571.5199999996</v>
      </c>
      <c r="D14" s="109">
        <v>803571.42</v>
      </c>
      <c r="E14" s="109">
        <v>0</v>
      </c>
      <c r="F14" s="109">
        <f>B14-D14</f>
        <v>7232142.9400000004</v>
      </c>
      <c r="G14" s="48">
        <v>0</v>
      </c>
      <c r="H14" s="48">
        <v>0</v>
      </c>
    </row>
    <row r="15" spans="1:8" ht="15" customHeight="1" x14ac:dyDescent="0.25">
      <c r="A15" s="108" t="s">
        <v>141</v>
      </c>
      <c r="B15" s="109">
        <v>0</v>
      </c>
      <c r="C15" s="48">
        <v>0</v>
      </c>
      <c r="D15" s="109">
        <v>0</v>
      </c>
      <c r="E15" s="109">
        <v>0</v>
      </c>
      <c r="F15" s="109">
        <v>0</v>
      </c>
      <c r="G15" s="48">
        <v>0</v>
      </c>
      <c r="H15" s="48">
        <v>0</v>
      </c>
    </row>
    <row r="16" spans="1:8" x14ac:dyDescent="0.25">
      <c r="A16" s="108" t="s">
        <v>142</v>
      </c>
      <c r="B16" s="109">
        <v>0</v>
      </c>
      <c r="C16" s="48">
        <v>0</v>
      </c>
      <c r="D16" s="109">
        <v>0</v>
      </c>
      <c r="E16" s="109">
        <v>0</v>
      </c>
      <c r="F16" s="109">
        <v>0</v>
      </c>
      <c r="G16" s="48">
        <v>0</v>
      </c>
      <c r="H16" s="48">
        <v>0</v>
      </c>
    </row>
    <row r="17" spans="1:8" x14ac:dyDescent="0.25">
      <c r="A17" s="110"/>
      <c r="B17" s="93"/>
      <c r="C17" s="93"/>
      <c r="D17" s="93"/>
      <c r="E17" s="93"/>
      <c r="F17" s="93"/>
      <c r="G17" s="93"/>
      <c r="H17" s="93"/>
    </row>
    <row r="18" spans="1:8" x14ac:dyDescent="0.25">
      <c r="A18" s="8" t="s">
        <v>143</v>
      </c>
      <c r="B18" s="4">
        <v>76727673.109999999</v>
      </c>
      <c r="C18" s="111"/>
      <c r="D18" s="111"/>
      <c r="E18" s="111"/>
      <c r="F18" s="4">
        <v>14474754.5</v>
      </c>
      <c r="G18" s="111"/>
      <c r="H18" s="111"/>
    </row>
    <row r="19" spans="1:8" ht="16.5" customHeight="1" x14ac:dyDescent="0.25">
      <c r="A19" s="110"/>
      <c r="B19" s="93"/>
      <c r="C19" s="93"/>
      <c r="D19" s="93"/>
      <c r="E19" s="93"/>
      <c r="F19" s="93"/>
      <c r="G19" s="93"/>
      <c r="H19" s="93"/>
    </row>
    <row r="20" spans="1:8" ht="14.45" customHeight="1" x14ac:dyDescent="0.25">
      <c r="A20" s="8" t="s">
        <v>144</v>
      </c>
      <c r="B20" s="4">
        <f t="shared" ref="B20:H20" si="3">B8+B18</f>
        <v>84763387.469999999</v>
      </c>
      <c r="C20" s="4">
        <f t="shared" si="3"/>
        <v>6428571.5199999996</v>
      </c>
      <c r="D20" s="4">
        <f t="shared" si="3"/>
        <v>803571.42</v>
      </c>
      <c r="E20" s="4">
        <f t="shared" si="3"/>
        <v>0</v>
      </c>
      <c r="F20" s="4">
        <f>F8+F18</f>
        <v>21706897.440000001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0"/>
      <c r="B21" s="50"/>
      <c r="C21" s="50"/>
      <c r="D21" s="50"/>
      <c r="E21" s="50"/>
      <c r="F21" s="50"/>
      <c r="G21" s="50"/>
      <c r="H21" s="50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ht="15" customHeight="1" x14ac:dyDescent="0.25">
      <c r="A24" s="112" t="s">
        <v>147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</row>
    <row r="25" spans="1:8" x14ac:dyDescent="0.25">
      <c r="A25" s="112" t="s">
        <v>148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</row>
    <row r="26" spans="1:8" ht="16.5" customHeight="1" x14ac:dyDescent="0.25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150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5" customHeight="1" x14ac:dyDescent="0.25">
      <c r="A29" s="112" t="s">
        <v>151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5.75" customHeight="1" x14ac:dyDescent="0.25">
      <c r="A30" s="112" t="s">
        <v>152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</row>
    <row r="33" spans="1:8" ht="14.45" customHeight="1" x14ac:dyDescent="0.25">
      <c r="A33" s="167" t="s">
        <v>154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12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12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E8 B41:F44 B15:H17 E14 B11:H12 B10 D10:E10 G10:H10 G14:H14 B19:H19 C18:E18 B9 E9 B13 D13:E13 G9:H9 G8:H8 G13:H13 B21:H31 B20:E20 G20:H20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K20" sqref="K20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8" t="s">
        <v>165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166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558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101"/>
      <c r="C8" s="101"/>
      <c r="D8" s="101"/>
      <c r="E8" s="144">
        <f>SUM(E9:E12)</f>
        <v>0</v>
      </c>
      <c r="F8" s="101"/>
      <c r="G8" s="144">
        <f>SUM(G9:G12)</f>
        <v>0</v>
      </c>
      <c r="H8" s="144">
        <f>SUM(H9:H12)</f>
        <v>0</v>
      </c>
      <c r="I8" s="144">
        <f>SUM(I9:I12)</f>
        <v>0</v>
      </c>
      <c r="J8" s="144">
        <f>SUM(J9:J12)</f>
        <v>0</v>
      </c>
      <c r="K8" s="144">
        <f>SUM(K9:K12)</f>
        <v>0</v>
      </c>
    </row>
    <row r="9" spans="1:11" x14ac:dyDescent="0.25">
      <c r="A9" s="102" t="s">
        <v>179</v>
      </c>
      <c r="B9" s="103">
        <v>44927</v>
      </c>
      <c r="C9" s="103">
        <v>44927</v>
      </c>
      <c r="D9" s="103">
        <v>44927</v>
      </c>
      <c r="E9" s="145">
        <v>0</v>
      </c>
      <c r="F9" s="61">
        <v>0</v>
      </c>
      <c r="G9" s="145">
        <v>0</v>
      </c>
      <c r="H9" s="145">
        <v>0</v>
      </c>
      <c r="I9" s="145">
        <v>0</v>
      </c>
      <c r="J9" s="145">
        <v>0</v>
      </c>
      <c r="K9" s="145">
        <v>0</v>
      </c>
    </row>
    <row r="10" spans="1:11" x14ac:dyDescent="0.25">
      <c r="A10" s="102" t="s">
        <v>180</v>
      </c>
      <c r="B10" s="103">
        <v>44927</v>
      </c>
      <c r="C10" s="103">
        <v>44927</v>
      </c>
      <c r="D10" s="103">
        <v>44927</v>
      </c>
      <c r="E10" s="145">
        <v>0</v>
      </c>
      <c r="F10" s="61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</row>
    <row r="11" spans="1:11" x14ac:dyDescent="0.25">
      <c r="A11" s="102" t="s">
        <v>181</v>
      </c>
      <c r="B11" s="103">
        <v>44927</v>
      </c>
      <c r="C11" s="103">
        <v>44927</v>
      </c>
      <c r="D11" s="103">
        <v>44927</v>
      </c>
      <c r="E11" s="145">
        <v>0</v>
      </c>
      <c r="F11" s="61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</row>
    <row r="12" spans="1:11" x14ac:dyDescent="0.25">
      <c r="A12" s="102" t="s">
        <v>182</v>
      </c>
      <c r="B12" s="103">
        <v>44927</v>
      </c>
      <c r="C12" s="103">
        <v>44927</v>
      </c>
      <c r="D12" s="103">
        <v>44927</v>
      </c>
      <c r="E12" s="145">
        <v>0</v>
      </c>
      <c r="F12" s="61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</row>
    <row r="13" spans="1:11" x14ac:dyDescent="0.25">
      <c r="A13" s="13" t="s">
        <v>153</v>
      </c>
      <c r="B13" s="104"/>
      <c r="C13" s="104"/>
      <c r="D13" s="104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101"/>
      <c r="C14" s="101"/>
      <c r="D14" s="101"/>
      <c r="E14" s="144">
        <f>SUM(E15:E18)</f>
        <v>0</v>
      </c>
      <c r="F14" s="101"/>
      <c r="G14" s="144">
        <f>SUM(G15:G18)</f>
        <v>0</v>
      </c>
      <c r="H14" s="144">
        <f>SUM(H15:H18)</f>
        <v>0</v>
      </c>
      <c r="I14" s="144">
        <f>SUM(I15:I18)</f>
        <v>0</v>
      </c>
      <c r="J14" s="144">
        <f>SUM(J15:J18)</f>
        <v>0</v>
      </c>
      <c r="K14" s="144">
        <f>SUM(K15:K18)</f>
        <v>0</v>
      </c>
    </row>
    <row r="15" spans="1:11" x14ac:dyDescent="0.25">
      <c r="A15" s="102" t="s">
        <v>184</v>
      </c>
      <c r="B15" s="103">
        <v>44927</v>
      </c>
      <c r="C15" s="103">
        <v>44927</v>
      </c>
      <c r="D15" s="103">
        <v>44927</v>
      </c>
      <c r="E15" s="145">
        <v>0</v>
      </c>
      <c r="F15" s="61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</row>
    <row r="16" spans="1:11" x14ac:dyDescent="0.25">
      <c r="A16" s="102" t="s">
        <v>185</v>
      </c>
      <c r="B16" s="103">
        <v>44927</v>
      </c>
      <c r="C16" s="103">
        <v>44927</v>
      </c>
      <c r="D16" s="103">
        <v>44927</v>
      </c>
      <c r="E16" s="145">
        <v>0</v>
      </c>
      <c r="F16" s="61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</row>
    <row r="17" spans="1:11" x14ac:dyDescent="0.25">
      <c r="A17" s="102" t="s">
        <v>186</v>
      </c>
      <c r="B17" s="103">
        <v>44927</v>
      </c>
      <c r="C17" s="103">
        <v>44927</v>
      </c>
      <c r="D17" s="103">
        <v>44927</v>
      </c>
      <c r="E17" s="145">
        <v>0</v>
      </c>
      <c r="F17" s="61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</row>
    <row r="18" spans="1:11" x14ac:dyDescent="0.25">
      <c r="A18" s="102" t="s">
        <v>187</v>
      </c>
      <c r="B18" s="103">
        <v>44927</v>
      </c>
      <c r="C18" s="103">
        <v>44927</v>
      </c>
      <c r="D18" s="103">
        <v>44927</v>
      </c>
      <c r="E18" s="145">
        <v>0</v>
      </c>
      <c r="F18" s="61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</row>
    <row r="19" spans="1:11" x14ac:dyDescent="0.25">
      <c r="A19" s="13"/>
      <c r="B19" s="104"/>
      <c r="C19" s="104"/>
      <c r="D19" s="104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101"/>
      <c r="C20" s="101"/>
      <c r="D20" s="101"/>
      <c r="E20" s="144">
        <f>SUM(E8,E14)</f>
        <v>0</v>
      </c>
      <c r="F20" s="101"/>
      <c r="G20" s="144">
        <f>SUM(G8,G14)</f>
        <v>0</v>
      </c>
      <c r="H20" s="144">
        <f>SUM(H8,H14)</f>
        <v>0</v>
      </c>
      <c r="I20" s="144">
        <f>SUM(I8,I14)</f>
        <v>0</v>
      </c>
      <c r="J20" s="144">
        <f>SUM(J8,J14)</f>
        <v>0</v>
      </c>
      <c r="K20" s="144">
        <f>SUM(K8,K14)</f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13 H13 I13 J13 K13 G19 H19 K19 J19 I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53" workbookViewId="0">
      <selection activeCell="D31" sqref="D31"/>
    </sheetView>
  </sheetViews>
  <sheetFormatPr baseColWidth="10" defaultColWidth="11" defaultRowHeight="15" x14ac:dyDescent="0.25"/>
  <cols>
    <col min="1" max="1" width="140.85546875" bestFit="1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8" t="s">
        <v>189</v>
      </c>
      <c r="B1" s="169"/>
      <c r="C1" s="169"/>
      <c r="D1" s="170"/>
    </row>
    <row r="2" spans="1:4" x14ac:dyDescent="0.25">
      <c r="A2" s="113" t="str">
        <f>'Formato 1'!A2</f>
        <v>Municipio de Valle de Santiago, Gto.</v>
      </c>
      <c r="B2" s="114"/>
      <c r="C2" s="114"/>
      <c r="D2" s="115"/>
    </row>
    <row r="3" spans="1:4" x14ac:dyDescent="0.25">
      <c r="A3" s="116" t="s">
        <v>190</v>
      </c>
      <c r="B3" s="117"/>
      <c r="C3" s="117"/>
      <c r="D3" s="118"/>
    </row>
    <row r="4" spans="1:4" x14ac:dyDescent="0.25">
      <c r="A4" s="116" t="str">
        <f>'Formato 3'!A4</f>
        <v>Del 1 de Enero al 30 de junio de 2023 (b)</v>
      </c>
      <c r="B4" s="117"/>
      <c r="C4" s="117"/>
      <c r="D4" s="118"/>
    </row>
    <row r="5" spans="1:4" x14ac:dyDescent="0.25">
      <c r="A5" s="119" t="s">
        <v>2</v>
      </c>
      <c r="B5" s="120"/>
      <c r="C5" s="120"/>
      <c r="D5" s="121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523392857.16000003</v>
      </c>
      <c r="C8" s="15">
        <f>SUM(C9:C11)</f>
        <v>277098832.75</v>
      </c>
      <c r="D8" s="15">
        <f>SUM(D9:D11)</f>
        <v>277094246.56</v>
      </c>
    </row>
    <row r="9" spans="1:4" x14ac:dyDescent="0.25">
      <c r="A9" s="59" t="s">
        <v>195</v>
      </c>
      <c r="B9" s="96">
        <v>252300000</v>
      </c>
      <c r="C9" s="146">
        <v>156822937.87</v>
      </c>
      <c r="D9" s="147">
        <v>156818351.68000001</v>
      </c>
    </row>
    <row r="10" spans="1:4" x14ac:dyDescent="0.25">
      <c r="A10" s="59" t="s">
        <v>196</v>
      </c>
      <c r="B10" s="96">
        <v>272700000</v>
      </c>
      <c r="C10" s="146">
        <v>121079466.3</v>
      </c>
      <c r="D10" s="147">
        <v>121079466.3</v>
      </c>
    </row>
    <row r="11" spans="1:4" x14ac:dyDescent="0.25">
      <c r="A11" s="59" t="s">
        <v>197</v>
      </c>
      <c r="B11" s="96">
        <f>B44</f>
        <v>-1607142.84</v>
      </c>
      <c r="C11" s="96">
        <f>C44</f>
        <v>-803571.42</v>
      </c>
      <c r="D11" s="96">
        <f>D44</f>
        <v>-803571.42</v>
      </c>
    </row>
    <row r="12" spans="1:4" x14ac:dyDescent="0.25">
      <c r="A12" s="47"/>
      <c r="B12" s="93"/>
      <c r="C12" s="93"/>
      <c r="D12" s="93"/>
    </row>
    <row r="13" spans="1:4" x14ac:dyDescent="0.25">
      <c r="A13" s="3" t="s">
        <v>198</v>
      </c>
      <c r="B13" s="15">
        <f>B14+B15</f>
        <v>523392857.16000003</v>
      </c>
      <c r="C13" s="15">
        <f>C14+C15</f>
        <v>160375143.50999999</v>
      </c>
      <c r="D13" s="15">
        <f>D14+D15</f>
        <v>156807226.01999998</v>
      </c>
    </row>
    <row r="14" spans="1:4" x14ac:dyDescent="0.25">
      <c r="A14" s="59" t="s">
        <v>199</v>
      </c>
      <c r="B14" s="148">
        <v>252300000</v>
      </c>
      <c r="C14" s="149">
        <v>112013221.08</v>
      </c>
      <c r="D14" s="150">
        <v>109090888.94</v>
      </c>
    </row>
    <row r="15" spans="1:4" x14ac:dyDescent="0.25">
      <c r="A15" s="59" t="s">
        <v>200</v>
      </c>
      <c r="B15" s="148">
        <v>271092857.16000003</v>
      </c>
      <c r="C15" s="149">
        <v>48361922.43</v>
      </c>
      <c r="D15" s="150">
        <v>47716337.079999998</v>
      </c>
    </row>
    <row r="16" spans="1:4" x14ac:dyDescent="0.25">
      <c r="A16" s="47"/>
      <c r="B16" s="93"/>
      <c r="C16" s="93"/>
      <c r="D16" s="93"/>
    </row>
    <row r="17" spans="1:4" x14ac:dyDescent="0.25">
      <c r="A17" s="3" t="s">
        <v>201</v>
      </c>
      <c r="B17" s="16">
        <v>0</v>
      </c>
      <c r="C17" s="15">
        <f>C18+C19</f>
        <v>-17536007.039999999</v>
      </c>
      <c r="D17" s="15">
        <f>D18+D19</f>
        <v>-17536007.039999999</v>
      </c>
    </row>
    <row r="18" spans="1:4" x14ac:dyDescent="0.25">
      <c r="A18" s="59" t="s">
        <v>202</v>
      </c>
      <c r="B18" s="17">
        <v>0</v>
      </c>
      <c r="C18" s="48">
        <v>-15497197.65</v>
      </c>
      <c r="D18" s="48">
        <v>-15497197.65</v>
      </c>
    </row>
    <row r="19" spans="1:4" x14ac:dyDescent="0.25">
      <c r="A19" s="59" t="s">
        <v>203</v>
      </c>
      <c r="B19" s="17">
        <v>0</v>
      </c>
      <c r="C19" s="48">
        <v>-2038809.39</v>
      </c>
      <c r="D19" s="48">
        <v>-2038809.39</v>
      </c>
    </row>
    <row r="20" spans="1:4" x14ac:dyDescent="0.25">
      <c r="A20" s="47"/>
      <c r="B20" s="93"/>
      <c r="C20" s="93"/>
      <c r="D20" s="93"/>
    </row>
    <row r="21" spans="1:4" x14ac:dyDescent="0.25">
      <c r="A21" s="3" t="s">
        <v>204</v>
      </c>
      <c r="B21" s="15">
        <f>B8-B13+B17</f>
        <v>0</v>
      </c>
      <c r="C21" s="15">
        <f>C8-C13+C17</f>
        <v>99187682.200000018</v>
      </c>
      <c r="D21" s="15">
        <f>D8-D13+D17</f>
        <v>102751013.50000003</v>
      </c>
    </row>
    <row r="22" spans="1:4" x14ac:dyDescent="0.25">
      <c r="A22" s="3"/>
      <c r="B22" s="93"/>
      <c r="C22" s="93"/>
      <c r="D22" s="93"/>
    </row>
    <row r="23" spans="1:4" x14ac:dyDescent="0.25">
      <c r="A23" s="3" t="s">
        <v>205</v>
      </c>
      <c r="B23" s="15">
        <f>B21-B11</f>
        <v>1607142.84</v>
      </c>
      <c r="C23" s="15">
        <f>C21-C11</f>
        <v>99991253.62000002</v>
      </c>
      <c r="D23" s="15">
        <f>D21-D11</f>
        <v>103554584.92000003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1607142.84</v>
      </c>
      <c r="C25" s="15">
        <f>C23-C17</f>
        <v>117527260.66000003</v>
      </c>
      <c r="D25" s="15">
        <f>D23-D17</f>
        <v>121090591.96000004</v>
      </c>
    </row>
    <row r="26" spans="1:4" x14ac:dyDescent="0.25">
      <c r="A26" s="20"/>
      <c r="B26" s="84"/>
      <c r="C26" s="84"/>
      <c r="D26" s="84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1000000</v>
      </c>
      <c r="C29" s="4">
        <f>C30+C31</f>
        <v>485080.44</v>
      </c>
      <c r="D29" s="4">
        <f>D30+D31</f>
        <v>485080.44</v>
      </c>
    </row>
    <row r="30" spans="1:4" x14ac:dyDescent="0.25">
      <c r="A30" s="59" t="s">
        <v>211</v>
      </c>
      <c r="B30" s="151">
        <v>0</v>
      </c>
      <c r="C30" s="152">
        <v>0</v>
      </c>
      <c r="D30" s="153">
        <v>0</v>
      </c>
    </row>
    <row r="31" spans="1:4" x14ac:dyDescent="0.25">
      <c r="A31" s="59" t="s">
        <v>212</v>
      </c>
      <c r="B31" s="151">
        <v>1000000</v>
      </c>
      <c r="C31" s="152">
        <v>485080.44</v>
      </c>
      <c r="D31" s="153">
        <v>485080.44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2607142.84</v>
      </c>
      <c r="C33" s="4">
        <f>C25+C29</f>
        <v>118012341.10000002</v>
      </c>
      <c r="D33" s="4">
        <f>D25+D29</f>
        <v>121575672.40000004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154">
        <v>0</v>
      </c>
      <c r="C38" s="155">
        <v>0</v>
      </c>
      <c r="D38" s="156">
        <v>0</v>
      </c>
    </row>
    <row r="39" spans="1:4" x14ac:dyDescent="0.25">
      <c r="A39" s="59" t="s">
        <v>217</v>
      </c>
      <c r="B39" s="154">
        <v>0</v>
      </c>
      <c r="C39" s="155">
        <v>0</v>
      </c>
      <c r="D39" s="156">
        <v>0</v>
      </c>
    </row>
    <row r="40" spans="1:4" x14ac:dyDescent="0.25">
      <c r="A40" s="3" t="s">
        <v>218</v>
      </c>
      <c r="B40" s="4">
        <f>B41+B42</f>
        <v>1607142.84</v>
      </c>
      <c r="C40" s="4">
        <f>C41+C42</f>
        <v>803571.42</v>
      </c>
      <c r="D40" s="4">
        <f>D41+D42</f>
        <v>803571.42</v>
      </c>
    </row>
    <row r="41" spans="1:4" x14ac:dyDescent="0.25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220</v>
      </c>
      <c r="B42" s="157">
        <v>1607142.84</v>
      </c>
      <c r="C42" s="158">
        <v>803571.42</v>
      </c>
      <c r="D42" s="159">
        <v>803571.42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-1607142.84</v>
      </c>
      <c r="C44" s="4">
        <f>C37-C40</f>
        <v>-803571.42</v>
      </c>
      <c r="D44" s="4">
        <f>D37-D40</f>
        <v>-803571.42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7" t="s">
        <v>222</v>
      </c>
      <c r="B48" s="98">
        <f>B9</f>
        <v>252300000</v>
      </c>
      <c r="C48" s="98">
        <f>C9</f>
        <v>156822937.87</v>
      </c>
      <c r="D48" s="98">
        <f>D9</f>
        <v>156818351.68000001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9" t="s">
        <v>216</v>
      </c>
      <c r="B50" s="48">
        <v>0</v>
      </c>
      <c r="C50" s="48">
        <v>0</v>
      </c>
      <c r="D50" s="48">
        <v>0</v>
      </c>
    </row>
    <row r="51" spans="1:4" x14ac:dyDescent="0.25">
      <c r="A51" s="99" t="s">
        <v>219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252300000</v>
      </c>
      <c r="C53" s="48">
        <f>C14</f>
        <v>112013221.08</v>
      </c>
      <c r="D53" s="48">
        <f>D14</f>
        <v>109090888.94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-15497197.65</v>
      </c>
      <c r="D55" s="48">
        <f>D18</f>
        <v>-15497197.65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29312519.140000008</v>
      </c>
      <c r="D57" s="4">
        <f>D48+D49-D53+D55</f>
        <v>32230265.090000011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29312519.140000008</v>
      </c>
      <c r="D59" s="4">
        <f>D57-D49</f>
        <v>32230265.090000011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7" t="s">
        <v>196</v>
      </c>
      <c r="B63" s="100">
        <f>B10</f>
        <v>272700000</v>
      </c>
      <c r="C63" s="100">
        <f>C10</f>
        <v>121079466.3</v>
      </c>
      <c r="D63" s="100">
        <f>D10</f>
        <v>121079466.3</v>
      </c>
    </row>
    <row r="64" spans="1:4" x14ac:dyDescent="0.25">
      <c r="A64" s="22" t="s">
        <v>226</v>
      </c>
      <c r="B64" s="15">
        <f>B65-B66</f>
        <v>-1607142.84</v>
      </c>
      <c r="C64" s="15">
        <f>C65-C66</f>
        <v>-803571.42</v>
      </c>
      <c r="D64" s="15">
        <f>D65-D66</f>
        <v>-803571.42</v>
      </c>
    </row>
    <row r="65" spans="1:4" x14ac:dyDescent="0.25">
      <c r="A65" s="99" t="s">
        <v>217</v>
      </c>
      <c r="B65" s="96">
        <v>0</v>
      </c>
      <c r="C65" s="96">
        <v>0</v>
      </c>
      <c r="D65" s="96">
        <v>0</v>
      </c>
    </row>
    <row r="66" spans="1:4" x14ac:dyDescent="0.25">
      <c r="A66" s="99" t="s">
        <v>220</v>
      </c>
      <c r="B66" s="160">
        <v>1607142.84</v>
      </c>
      <c r="C66" s="161">
        <v>803571.42</v>
      </c>
      <c r="D66" s="163">
        <v>803571.42</v>
      </c>
    </row>
    <row r="67" spans="1:4" x14ac:dyDescent="0.25">
      <c r="A67" s="46"/>
      <c r="B67" s="93"/>
      <c r="C67" s="93"/>
      <c r="D67" s="93"/>
    </row>
    <row r="68" spans="1:4" x14ac:dyDescent="0.25">
      <c r="A68" s="59" t="s">
        <v>227</v>
      </c>
      <c r="B68" s="96">
        <f>B15</f>
        <v>271092857.16000003</v>
      </c>
      <c r="C68" s="96">
        <f>C15</f>
        <v>48361922.43</v>
      </c>
      <c r="D68" s="96">
        <f>D15</f>
        <v>47716337.079999998</v>
      </c>
    </row>
    <row r="69" spans="1:4" x14ac:dyDescent="0.25">
      <c r="A69" s="46"/>
      <c r="B69" s="93"/>
      <c r="C69" s="93"/>
      <c r="D69" s="93"/>
    </row>
    <row r="70" spans="1:4" x14ac:dyDescent="0.25">
      <c r="A70" s="59" t="s">
        <v>203</v>
      </c>
      <c r="B70" s="17">
        <v>0</v>
      </c>
      <c r="C70" s="96">
        <f>C19</f>
        <v>-2038809.39</v>
      </c>
      <c r="D70" s="96">
        <f>D19</f>
        <v>-2038809.39</v>
      </c>
    </row>
    <row r="71" spans="1:4" x14ac:dyDescent="0.25">
      <c r="A71" s="46"/>
      <c r="B71" s="93"/>
      <c r="C71" s="93"/>
      <c r="D71" s="93"/>
    </row>
    <row r="72" spans="1:4" x14ac:dyDescent="0.25">
      <c r="A72" s="19" t="s">
        <v>228</v>
      </c>
      <c r="B72" s="15">
        <f>B63+B64-B68+B70</f>
        <v>0</v>
      </c>
      <c r="C72" s="15">
        <f>C63+C64-C68+C70</f>
        <v>69875163.059999987</v>
      </c>
      <c r="D72" s="15">
        <f>D63+D64-D68+D70</f>
        <v>70520748.409999996</v>
      </c>
    </row>
    <row r="73" spans="1:4" x14ac:dyDescent="0.25">
      <c r="A73" s="46"/>
      <c r="B73" s="93"/>
      <c r="C73" s="93"/>
      <c r="D73" s="93"/>
    </row>
    <row r="74" spans="1:4" x14ac:dyDescent="0.25">
      <c r="A74" s="19" t="s">
        <v>229</v>
      </c>
      <c r="B74" s="15">
        <f>B72-B64</f>
        <v>1607142.84</v>
      </c>
      <c r="C74" s="15">
        <f>C72-C64</f>
        <v>70678734.479999989</v>
      </c>
      <c r="D74" s="15">
        <f>D72-D64</f>
        <v>71324319.829999998</v>
      </c>
    </row>
    <row r="75" spans="1:4" x14ac:dyDescent="0.25">
      <c r="A75" s="56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37 B48:D59 B63:D65 B12:D13 B16:D17 B20:D24 B18:B19 B32:D32 B40:D41 B43:D44 B67:D74 C11:D11 B25 D25 C33:D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topLeftCell="A37" zoomScale="76" zoomScaleNormal="115" workbookViewId="0">
      <selection activeCell="E68" sqref="E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8" t="s">
        <v>230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231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30 de junio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2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71" t="s">
        <v>232</v>
      </c>
      <c r="B6" s="173" t="s">
        <v>233</v>
      </c>
      <c r="C6" s="173"/>
      <c r="D6" s="173"/>
      <c r="E6" s="173"/>
      <c r="F6" s="173"/>
      <c r="G6" s="173" t="s">
        <v>234</v>
      </c>
    </row>
    <row r="7" spans="1:7" ht="30" x14ac:dyDescent="0.25">
      <c r="A7" s="172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73"/>
    </row>
    <row r="8" spans="1:7" x14ac:dyDescent="0.25">
      <c r="A8" s="27" t="s">
        <v>239</v>
      </c>
      <c r="B8" s="93"/>
      <c r="C8" s="93"/>
      <c r="D8" s="93"/>
      <c r="E8" s="93"/>
      <c r="F8" s="93"/>
      <c r="G8" s="93"/>
    </row>
    <row r="9" spans="1:7" x14ac:dyDescent="0.25">
      <c r="A9" s="59" t="s">
        <v>240</v>
      </c>
      <c r="B9" s="48">
        <v>25200000</v>
      </c>
      <c r="C9" s="48">
        <v>1080000</v>
      </c>
      <c r="D9" s="48">
        <v>26280000</v>
      </c>
      <c r="E9" s="48">
        <v>23259351.16</v>
      </c>
      <c r="F9" s="48">
        <v>23257104.219999999</v>
      </c>
      <c r="G9" s="48">
        <v>-1942895.78</v>
      </c>
    </row>
    <row r="10" spans="1:7" x14ac:dyDescent="0.25">
      <c r="A10" s="59" t="s">
        <v>241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59" t="s">
        <v>242</v>
      </c>
      <c r="B11" s="48">
        <v>8400000</v>
      </c>
      <c r="C11" s="48">
        <v>-3950000</v>
      </c>
      <c r="D11" s="48">
        <v>4450000</v>
      </c>
      <c r="E11" s="48">
        <v>1041885</v>
      </c>
      <c r="F11" s="48">
        <v>1041885</v>
      </c>
      <c r="G11" s="48">
        <v>-7358115</v>
      </c>
    </row>
    <row r="12" spans="1:7" x14ac:dyDescent="0.25">
      <c r="A12" s="59" t="s">
        <v>243</v>
      </c>
      <c r="B12" s="48">
        <v>31080000</v>
      </c>
      <c r="C12" s="48">
        <v>490000</v>
      </c>
      <c r="D12" s="48">
        <v>31570000</v>
      </c>
      <c r="E12" s="48">
        <v>12303629.220000001</v>
      </c>
      <c r="F12" s="48">
        <v>12301585.439999999</v>
      </c>
      <c r="G12" s="48">
        <v>-18778414.559999999</v>
      </c>
    </row>
    <row r="13" spans="1:7" x14ac:dyDescent="0.25">
      <c r="A13" s="59" t="s">
        <v>244</v>
      </c>
      <c r="B13" s="48">
        <v>2572500</v>
      </c>
      <c r="C13" s="48">
        <v>3099000</v>
      </c>
      <c r="D13" s="48">
        <v>5671500</v>
      </c>
      <c r="E13" s="48">
        <v>4145799.75</v>
      </c>
      <c r="F13" s="48">
        <v>4145617.96</v>
      </c>
      <c r="G13" s="48">
        <v>1573117.96</v>
      </c>
    </row>
    <row r="14" spans="1:7" x14ac:dyDescent="0.25">
      <c r="A14" s="59" t="s">
        <v>245</v>
      </c>
      <c r="B14" s="48">
        <v>2047500</v>
      </c>
      <c r="C14" s="48">
        <v>781000</v>
      </c>
      <c r="D14" s="48">
        <v>2828500</v>
      </c>
      <c r="E14" s="48">
        <v>1269453.3999999999</v>
      </c>
      <c r="F14" s="48">
        <v>1269344.72</v>
      </c>
      <c r="G14" s="48">
        <v>-778155.28</v>
      </c>
    </row>
    <row r="15" spans="1:7" x14ac:dyDescent="0.25">
      <c r="A15" s="59" t="s">
        <v>246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25">
      <c r="A16" s="94" t="s">
        <v>247</v>
      </c>
      <c r="B16" s="48">
        <v>179400000</v>
      </c>
      <c r="C16" s="48">
        <v>28035722</v>
      </c>
      <c r="D16" s="48">
        <v>207435722</v>
      </c>
      <c r="E16" s="48">
        <v>106553337.36</v>
      </c>
      <c r="F16" s="48">
        <v>106553337.36</v>
      </c>
      <c r="G16" s="48">
        <v>-72846662.640000001</v>
      </c>
    </row>
    <row r="17" spans="1:7" x14ac:dyDescent="0.25">
      <c r="A17" s="79" t="s">
        <v>248</v>
      </c>
      <c r="B17" s="48">
        <v>118000000</v>
      </c>
      <c r="C17" s="48">
        <v>21028905</v>
      </c>
      <c r="D17" s="48">
        <v>139028905</v>
      </c>
      <c r="E17" s="48">
        <v>68116545.780000001</v>
      </c>
      <c r="F17" s="48">
        <v>68116545.780000001</v>
      </c>
      <c r="G17" s="48">
        <v>-49883454.219999999</v>
      </c>
    </row>
    <row r="18" spans="1:7" x14ac:dyDescent="0.25">
      <c r="A18" s="79" t="s">
        <v>249</v>
      </c>
      <c r="B18" s="48">
        <v>32000000</v>
      </c>
      <c r="C18" s="48">
        <v>6762831</v>
      </c>
      <c r="D18" s="48">
        <v>38762831</v>
      </c>
      <c r="E18" s="48">
        <v>19381082.600000001</v>
      </c>
      <c r="F18" s="48">
        <v>19381082.600000001</v>
      </c>
      <c r="G18" s="48">
        <v>-12618917.4</v>
      </c>
    </row>
    <row r="19" spans="1:7" x14ac:dyDescent="0.25">
      <c r="A19" s="79" t="s">
        <v>250</v>
      </c>
      <c r="B19" s="48">
        <v>13200000</v>
      </c>
      <c r="C19" s="48">
        <v>-1318647</v>
      </c>
      <c r="D19" s="48">
        <v>11881353</v>
      </c>
      <c r="E19" s="48">
        <v>8866486.5</v>
      </c>
      <c r="F19" s="48">
        <v>8866486.5</v>
      </c>
      <c r="G19" s="48">
        <v>-4333513.5</v>
      </c>
    </row>
    <row r="20" spans="1:7" x14ac:dyDescent="0.25">
      <c r="A20" s="79" t="s">
        <v>251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25">
      <c r="A21" s="79" t="s">
        <v>252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7" x14ac:dyDescent="0.25">
      <c r="A22" s="79" t="s">
        <v>253</v>
      </c>
      <c r="B22" s="48">
        <v>3000000</v>
      </c>
      <c r="C22" s="48">
        <v>765019</v>
      </c>
      <c r="D22" s="48">
        <v>3765019</v>
      </c>
      <c r="E22" s="48">
        <v>1962353.27</v>
      </c>
      <c r="F22" s="48">
        <v>1962353.27</v>
      </c>
      <c r="G22" s="48">
        <v>-1037646.73</v>
      </c>
    </row>
    <row r="23" spans="1:7" x14ac:dyDescent="0.25">
      <c r="A23" s="79" t="s">
        <v>254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79" t="s">
        <v>255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79" t="s">
        <v>256</v>
      </c>
      <c r="B25" s="48">
        <v>3000000</v>
      </c>
      <c r="C25" s="48">
        <v>916993</v>
      </c>
      <c r="D25" s="48">
        <v>3916993</v>
      </c>
      <c r="E25" s="48">
        <v>1988807.21</v>
      </c>
      <c r="F25" s="48">
        <v>1988807.21</v>
      </c>
      <c r="G25" s="48">
        <v>-1011192.79</v>
      </c>
    </row>
    <row r="26" spans="1:7" x14ac:dyDescent="0.25">
      <c r="A26" s="79" t="s">
        <v>257</v>
      </c>
      <c r="B26" s="48">
        <v>10200000</v>
      </c>
      <c r="C26" s="48">
        <v>-119379</v>
      </c>
      <c r="D26" s="48">
        <v>10080621</v>
      </c>
      <c r="E26" s="48">
        <v>6238062</v>
      </c>
      <c r="F26" s="48">
        <v>6238062</v>
      </c>
      <c r="G26" s="48">
        <v>-3961938</v>
      </c>
    </row>
    <row r="27" spans="1:7" x14ac:dyDescent="0.25">
      <c r="A27" s="79" t="s">
        <v>258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7" x14ac:dyDescent="0.25">
      <c r="A28" s="59" t="s">
        <v>259</v>
      </c>
      <c r="B28" s="48">
        <v>3190000</v>
      </c>
      <c r="C28" s="48">
        <v>669241</v>
      </c>
      <c r="D28" s="48">
        <v>3859241</v>
      </c>
      <c r="E28" s="48">
        <v>2139537.86</v>
      </c>
      <c r="F28" s="48">
        <v>2139537.86</v>
      </c>
      <c r="G28" s="48">
        <v>-1050462.1399999999</v>
      </c>
    </row>
    <row r="29" spans="1:7" x14ac:dyDescent="0.25">
      <c r="A29" s="79" t="s">
        <v>260</v>
      </c>
      <c r="B29" s="48">
        <v>40000</v>
      </c>
      <c r="C29" s="48">
        <v>-20000</v>
      </c>
      <c r="D29" s="48">
        <v>20000</v>
      </c>
      <c r="E29" s="48">
        <v>14064.2</v>
      </c>
      <c r="F29" s="48">
        <v>14064.2</v>
      </c>
      <c r="G29" s="48">
        <v>-25935.8</v>
      </c>
    </row>
    <row r="30" spans="1:7" x14ac:dyDescent="0.25">
      <c r="A30" s="79" t="s">
        <v>261</v>
      </c>
      <c r="B30" s="48">
        <v>350000</v>
      </c>
      <c r="C30" s="48">
        <v>-21927</v>
      </c>
      <c r="D30" s="48">
        <v>328073</v>
      </c>
      <c r="E30" s="48">
        <v>174036.3</v>
      </c>
      <c r="F30" s="48">
        <v>174036.3</v>
      </c>
      <c r="G30" s="48">
        <v>-175963.7</v>
      </c>
    </row>
    <row r="31" spans="1:7" x14ac:dyDescent="0.25">
      <c r="A31" s="79" t="s">
        <v>262</v>
      </c>
      <c r="B31" s="48">
        <v>1700000</v>
      </c>
      <c r="C31" s="48">
        <v>493768</v>
      </c>
      <c r="D31" s="48">
        <v>2193768</v>
      </c>
      <c r="E31" s="48">
        <v>1291560.6000000001</v>
      </c>
      <c r="F31" s="48">
        <v>1291560.6000000001</v>
      </c>
      <c r="G31" s="48">
        <v>-408439.4</v>
      </c>
    </row>
    <row r="32" spans="1:7" x14ac:dyDescent="0.25">
      <c r="A32" s="79" t="s">
        <v>263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</row>
    <row r="33" spans="1:7" ht="14.45" customHeight="1" x14ac:dyDescent="0.25">
      <c r="A33" s="79" t="s">
        <v>264</v>
      </c>
      <c r="B33" s="48">
        <v>1100000</v>
      </c>
      <c r="C33" s="48">
        <v>217400</v>
      </c>
      <c r="D33" s="48">
        <v>1317400</v>
      </c>
      <c r="E33" s="48">
        <v>659876.76</v>
      </c>
      <c r="F33" s="48">
        <v>659876.76</v>
      </c>
      <c r="G33" s="48">
        <v>-440123.24</v>
      </c>
    </row>
    <row r="34" spans="1:7" ht="14.45" customHeight="1" x14ac:dyDescent="0.25">
      <c r="A34" s="59" t="s">
        <v>265</v>
      </c>
      <c r="B34" s="48">
        <v>410000</v>
      </c>
      <c r="C34" s="48">
        <v>20578613.77</v>
      </c>
      <c r="D34" s="48">
        <v>20988613.77</v>
      </c>
      <c r="E34" s="48">
        <v>6109944.1200000001</v>
      </c>
      <c r="F34" s="48">
        <v>6109939.1200000001</v>
      </c>
      <c r="G34" s="48">
        <v>5699939.1200000001</v>
      </c>
    </row>
    <row r="35" spans="1:7" ht="14.45" customHeight="1" x14ac:dyDescent="0.25">
      <c r="A35" s="59" t="s">
        <v>266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14.45" customHeight="1" x14ac:dyDescent="0.25">
      <c r="A36" s="79" t="s">
        <v>267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ht="14.45" customHeight="1" x14ac:dyDescent="0.25">
      <c r="A37" s="59" t="s">
        <v>268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</row>
    <row r="38" spans="1:7" x14ac:dyDescent="0.25">
      <c r="A38" s="79" t="s">
        <v>269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</row>
    <row r="39" spans="1:7" x14ac:dyDescent="0.25">
      <c r="A39" s="79" t="s">
        <v>270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</row>
    <row r="40" spans="1:7" x14ac:dyDescent="0.25">
      <c r="A40" s="46"/>
      <c r="B40" s="48"/>
      <c r="C40" s="48"/>
      <c r="D40" s="48"/>
      <c r="E40" s="48"/>
      <c r="F40" s="48"/>
      <c r="G40" s="48"/>
    </row>
    <row r="41" spans="1:7" x14ac:dyDescent="0.25">
      <c r="A41" s="3" t="s">
        <v>271</v>
      </c>
      <c r="B41" s="4">
        <f t="shared" ref="B41:G41" si="0">SUM(B9,B10,B11,B12,B13,B14,B15,B16,B28,B34,B35,B37)</f>
        <v>252300000</v>
      </c>
      <c r="C41" s="4">
        <f t="shared" si="0"/>
        <v>50783576.769999996</v>
      </c>
      <c r="D41" s="4">
        <f t="shared" si="0"/>
        <v>303083576.76999998</v>
      </c>
      <c r="E41" s="4">
        <f t="shared" si="0"/>
        <v>156822937.87</v>
      </c>
      <c r="F41" s="4">
        <f t="shared" si="0"/>
        <v>156818351.68000001</v>
      </c>
      <c r="G41" s="4">
        <f t="shared" si="0"/>
        <v>-95481648.319999993</v>
      </c>
    </row>
    <row r="42" spans="1:7" x14ac:dyDescent="0.25">
      <c r="A42" s="3" t="s">
        <v>272</v>
      </c>
      <c r="B42" s="95"/>
      <c r="C42" s="95"/>
      <c r="D42" s="95"/>
      <c r="E42" s="95"/>
      <c r="F42" s="95"/>
      <c r="G42" s="4">
        <f>IF(G41&gt;0,G41,0)</f>
        <v>0</v>
      </c>
    </row>
    <row r="43" spans="1:7" x14ac:dyDescent="0.25">
      <c r="A43" s="46"/>
      <c r="B43" s="50"/>
      <c r="C43" s="50"/>
      <c r="D43" s="50"/>
      <c r="E43" s="50"/>
      <c r="F43" s="50"/>
      <c r="G43" s="50"/>
    </row>
    <row r="44" spans="1:7" x14ac:dyDescent="0.25">
      <c r="A44" s="3" t="s">
        <v>273</v>
      </c>
      <c r="B44" s="50"/>
      <c r="C44" s="50"/>
      <c r="D44" s="50"/>
      <c r="E44" s="50"/>
      <c r="F44" s="50"/>
      <c r="G44" s="50"/>
    </row>
    <row r="45" spans="1:7" x14ac:dyDescent="0.25">
      <c r="A45" s="59" t="s">
        <v>274</v>
      </c>
      <c r="B45" s="48">
        <v>200000000</v>
      </c>
      <c r="C45" s="48">
        <v>23582153</v>
      </c>
      <c r="D45" s="48">
        <v>223582153</v>
      </c>
      <c r="E45" s="48">
        <v>120779466.3</v>
      </c>
      <c r="F45" s="48">
        <v>120779466.3</v>
      </c>
      <c r="G45" s="48">
        <v>-79220533.700000003</v>
      </c>
    </row>
    <row r="46" spans="1:7" x14ac:dyDescent="0.25">
      <c r="A46" s="82" t="s">
        <v>275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</row>
    <row r="47" spans="1:7" x14ac:dyDescent="0.25">
      <c r="A47" s="82" t="s">
        <v>276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</row>
    <row r="48" spans="1:7" x14ac:dyDescent="0.25">
      <c r="A48" s="82" t="s">
        <v>277</v>
      </c>
      <c r="B48" s="48">
        <v>84000000</v>
      </c>
      <c r="C48" s="48">
        <v>5613146</v>
      </c>
      <c r="D48" s="48">
        <v>89613146</v>
      </c>
      <c r="E48" s="48">
        <v>53754931.590000004</v>
      </c>
      <c r="F48" s="48">
        <v>53754931.590000004</v>
      </c>
      <c r="G48" s="48">
        <v>-30245068.41</v>
      </c>
    </row>
    <row r="49" spans="1:7" ht="30" x14ac:dyDescent="0.25">
      <c r="A49" s="82" t="s">
        <v>278</v>
      </c>
      <c r="B49" s="48">
        <v>116000000</v>
      </c>
      <c r="C49" s="48">
        <v>17969007</v>
      </c>
      <c r="D49" s="48">
        <v>133969007</v>
      </c>
      <c r="E49" s="48">
        <v>67024534.710000001</v>
      </c>
      <c r="F49" s="48">
        <v>67024534.710000001</v>
      </c>
      <c r="G49" s="48">
        <v>-48975465.289999999</v>
      </c>
    </row>
    <row r="50" spans="1:7" x14ac:dyDescent="0.25">
      <c r="A50" s="82" t="s">
        <v>279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25">
      <c r="A51" s="82" t="s">
        <v>280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ht="30" x14ac:dyDescent="0.25">
      <c r="A52" s="83" t="s">
        <v>281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25">
      <c r="A53" s="79" t="s">
        <v>282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</row>
    <row r="54" spans="1:7" x14ac:dyDescent="0.25">
      <c r="A54" s="59" t="s">
        <v>283</v>
      </c>
      <c r="B54" s="48">
        <v>72700000</v>
      </c>
      <c r="C54" s="48">
        <v>9333865.4099999964</v>
      </c>
      <c r="D54" s="48">
        <v>82033865.409999996</v>
      </c>
      <c r="E54" s="48">
        <v>300000</v>
      </c>
      <c r="F54" s="48">
        <v>300000</v>
      </c>
      <c r="G54" s="48">
        <v>-800000</v>
      </c>
    </row>
    <row r="55" spans="1:7" x14ac:dyDescent="0.25">
      <c r="A55" s="83" t="s">
        <v>284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</row>
    <row r="56" spans="1:7" x14ac:dyDescent="0.25">
      <c r="A56" s="82" t="s">
        <v>285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</row>
    <row r="57" spans="1:7" x14ac:dyDescent="0.25">
      <c r="A57" s="82" t="s">
        <v>286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</row>
    <row r="58" spans="1:7" x14ac:dyDescent="0.25">
      <c r="A58" s="83" t="s">
        <v>287</v>
      </c>
      <c r="B58" s="48">
        <v>72700000</v>
      </c>
      <c r="C58" s="48">
        <v>9333865.4099999964</v>
      </c>
      <c r="D58" s="48">
        <v>82033865.409999996</v>
      </c>
      <c r="E58" s="48">
        <v>300000</v>
      </c>
      <c r="F58" s="48">
        <v>300000</v>
      </c>
      <c r="G58" s="48">
        <v>-800000</v>
      </c>
    </row>
    <row r="59" spans="1:7" x14ac:dyDescent="0.25">
      <c r="A59" s="59" t="s">
        <v>288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</row>
    <row r="60" spans="1:7" x14ac:dyDescent="0.25">
      <c r="A60" s="82" t="s">
        <v>289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25">
      <c r="A61" s="82" t="s">
        <v>290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</row>
    <row r="62" spans="1:7" x14ac:dyDescent="0.25">
      <c r="A62" s="59" t="s">
        <v>291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25">
      <c r="A63" s="59" t="s">
        <v>292</v>
      </c>
      <c r="B63" s="48">
        <v>0</v>
      </c>
      <c r="C63" s="48">
        <v>200000</v>
      </c>
      <c r="D63" s="48">
        <v>200000</v>
      </c>
      <c r="E63" s="48">
        <v>0</v>
      </c>
      <c r="F63" s="48">
        <v>0</v>
      </c>
      <c r="G63" s="48">
        <v>0</v>
      </c>
    </row>
    <row r="64" spans="1:7" x14ac:dyDescent="0.25">
      <c r="A64" s="46"/>
      <c r="B64" s="50"/>
      <c r="C64" s="50"/>
      <c r="D64" s="50"/>
      <c r="E64" s="50"/>
      <c r="F64" s="50"/>
      <c r="G64" s="50"/>
    </row>
    <row r="65" spans="1:7" x14ac:dyDescent="0.25">
      <c r="A65" s="3" t="s">
        <v>293</v>
      </c>
      <c r="B65" s="4">
        <f t="shared" ref="B65:G65" si="1">B45+B54+B59+B62+B63</f>
        <v>272700000</v>
      </c>
      <c r="C65" s="4">
        <f t="shared" si="1"/>
        <v>33116018.409999996</v>
      </c>
      <c r="D65" s="4">
        <f>D45+D54+D59+D62+D63</f>
        <v>305816018.40999997</v>
      </c>
      <c r="E65" s="4">
        <f t="shared" si="1"/>
        <v>121079466.3</v>
      </c>
      <c r="F65" s="4">
        <f t="shared" si="1"/>
        <v>121079466.3</v>
      </c>
      <c r="G65" s="4">
        <f t="shared" si="1"/>
        <v>-80020533.700000003</v>
      </c>
    </row>
    <row r="66" spans="1:7" x14ac:dyDescent="0.25">
      <c r="A66" s="46"/>
      <c r="B66" s="50"/>
      <c r="C66" s="50"/>
      <c r="D66" s="50"/>
      <c r="E66" s="50"/>
      <c r="F66" s="50"/>
      <c r="G66" s="50"/>
    </row>
    <row r="67" spans="1:7" x14ac:dyDescent="0.25">
      <c r="A67" s="3" t="s">
        <v>294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9" t="s">
        <v>295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7" x14ac:dyDescent="0.25">
      <c r="A69" s="46"/>
      <c r="B69" s="50"/>
      <c r="C69" s="50"/>
      <c r="D69" s="50"/>
      <c r="E69" s="50"/>
      <c r="F69" s="50"/>
      <c r="G69" s="50"/>
    </row>
    <row r="70" spans="1:7" x14ac:dyDescent="0.25">
      <c r="A70" s="3" t="s">
        <v>296</v>
      </c>
      <c r="B70" s="4">
        <f t="shared" ref="B70:G70" si="3">B41+B65+B67</f>
        <v>525000000</v>
      </c>
      <c r="C70" s="4">
        <f>C41+C65+C67</f>
        <v>83899595.179999992</v>
      </c>
      <c r="D70" s="4">
        <f t="shared" si="3"/>
        <v>608899595.17999995</v>
      </c>
      <c r="E70" s="4">
        <f t="shared" si="3"/>
        <v>277902404.17000002</v>
      </c>
      <c r="F70" s="4">
        <f t="shared" si="3"/>
        <v>277897817.98000002</v>
      </c>
      <c r="G70" s="4">
        <f t="shared" si="3"/>
        <v>-175502182.01999998</v>
      </c>
    </row>
    <row r="71" spans="1:7" x14ac:dyDescent="0.25">
      <c r="A71" s="46"/>
      <c r="B71" s="50"/>
      <c r="C71" s="50"/>
      <c r="D71" s="50"/>
      <c r="E71" s="50"/>
      <c r="F71" s="50"/>
      <c r="G71" s="50"/>
    </row>
    <row r="72" spans="1:7" x14ac:dyDescent="0.25">
      <c r="A72" s="3" t="s">
        <v>297</v>
      </c>
      <c r="B72" s="50"/>
      <c r="C72" s="50"/>
      <c r="D72" s="50"/>
      <c r="E72" s="50"/>
      <c r="F72" s="50"/>
      <c r="G72" s="50"/>
    </row>
    <row r="73" spans="1:7" ht="30" x14ac:dyDescent="0.25">
      <c r="A73" s="68" t="s">
        <v>298</v>
      </c>
      <c r="B73" s="48">
        <v>0</v>
      </c>
      <c r="C73" s="48">
        <v>50107005.18</v>
      </c>
      <c r="D73" s="48">
        <f>C73</f>
        <v>50107005.18</v>
      </c>
      <c r="E73" s="48">
        <v>15497197.65</v>
      </c>
      <c r="F73" s="48">
        <v>15497197.65</v>
      </c>
      <c r="G73" s="48">
        <f>F73-B73</f>
        <v>15497197.65</v>
      </c>
    </row>
    <row r="74" spans="1:7" ht="30" x14ac:dyDescent="0.25">
      <c r="A74" s="68" t="s">
        <v>299</v>
      </c>
      <c r="B74" s="48">
        <v>0</v>
      </c>
      <c r="C74" s="48">
        <v>2435207.27</v>
      </c>
      <c r="D74" s="48">
        <f>C74</f>
        <v>2435207.27</v>
      </c>
      <c r="E74" s="48">
        <v>2038809.39</v>
      </c>
      <c r="F74" s="48">
        <v>2038809.39</v>
      </c>
      <c r="G74" s="48">
        <f>F74-B74</f>
        <v>2038809.39</v>
      </c>
    </row>
    <row r="75" spans="1:7" x14ac:dyDescent="0.25">
      <c r="A75" s="19" t="s">
        <v>300</v>
      </c>
      <c r="B75" s="4">
        <f t="shared" ref="B75:G75" si="4">B73+B74</f>
        <v>0</v>
      </c>
      <c r="C75" s="4">
        <f t="shared" si="4"/>
        <v>52542212.450000003</v>
      </c>
      <c r="D75" s="4">
        <f t="shared" si="4"/>
        <v>52542212.450000003</v>
      </c>
      <c r="E75" s="4">
        <f t="shared" si="4"/>
        <v>17536007.039999999</v>
      </c>
      <c r="F75" s="4">
        <f t="shared" si="4"/>
        <v>17536007.039999999</v>
      </c>
      <c r="G75" s="4">
        <f t="shared" si="4"/>
        <v>17536007.039999999</v>
      </c>
    </row>
    <row r="76" spans="1:7" x14ac:dyDescent="0.25">
      <c r="A76" s="56"/>
      <c r="B76" s="84"/>
      <c r="C76" s="84"/>
      <c r="D76" s="84"/>
      <c r="E76" s="84"/>
      <c r="F76" s="84"/>
      <c r="G76" s="8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4 B64:F64 G64:G76 G40:G44 B66:F67 B65:C65 E65:F65 B71:F72 B70 D70:F70 B75:F75 B73 B74 B69:F69 B68 E68:F6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1" zoomScale="85" zoomScaleNormal="85" workbookViewId="0">
      <selection activeCell="B84" sqref="B84:G1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6" t="s">
        <v>301</v>
      </c>
      <c r="B1" s="169"/>
      <c r="C1" s="169"/>
      <c r="D1" s="169"/>
      <c r="E1" s="169"/>
      <c r="F1" s="169"/>
      <c r="G1" s="170"/>
    </row>
    <row r="2" spans="1:7" x14ac:dyDescent="0.25">
      <c r="A2" s="128" t="str">
        <f>'Formato 1'!A2</f>
        <v>Municipio de Valle de Santiago, Gto.</v>
      </c>
      <c r="B2" s="128"/>
      <c r="C2" s="128"/>
      <c r="D2" s="128"/>
      <c r="E2" s="128"/>
      <c r="F2" s="128"/>
      <c r="G2" s="128"/>
    </row>
    <row r="3" spans="1:7" x14ac:dyDescent="0.25">
      <c r="A3" s="129" t="s">
        <v>302</v>
      </c>
      <c r="B3" s="129"/>
      <c r="C3" s="129"/>
      <c r="D3" s="129"/>
      <c r="E3" s="129"/>
      <c r="F3" s="129"/>
      <c r="G3" s="129"/>
    </row>
    <row r="4" spans="1:7" x14ac:dyDescent="0.25">
      <c r="A4" s="129" t="s">
        <v>303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30 de junio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2</v>
      </c>
      <c r="B6" s="130"/>
      <c r="C6" s="130"/>
      <c r="D6" s="130"/>
      <c r="E6" s="130"/>
      <c r="F6" s="130"/>
      <c r="G6" s="130"/>
    </row>
    <row r="7" spans="1:7" x14ac:dyDescent="0.25">
      <c r="A7" s="174" t="s">
        <v>6</v>
      </c>
      <c r="B7" s="174" t="s">
        <v>304</v>
      </c>
      <c r="C7" s="174"/>
      <c r="D7" s="174"/>
      <c r="E7" s="174"/>
      <c r="F7" s="174"/>
      <c r="G7" s="175" t="s">
        <v>305</v>
      </c>
    </row>
    <row r="8" spans="1:7" ht="30" x14ac:dyDescent="0.25">
      <c r="A8" s="174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4"/>
    </row>
    <row r="9" spans="1:7" x14ac:dyDescent="0.25">
      <c r="A9" s="28" t="s">
        <v>310</v>
      </c>
      <c r="B9" s="85">
        <v>252300000</v>
      </c>
      <c r="C9" s="85">
        <v>100890581.95</v>
      </c>
      <c r="D9" s="85">
        <v>353190581.94999999</v>
      </c>
      <c r="E9" s="85">
        <v>112013221.08</v>
      </c>
      <c r="F9" s="85">
        <v>109090888.94</v>
      </c>
      <c r="G9" s="85">
        <v>241177360.87</v>
      </c>
    </row>
    <row r="10" spans="1:7" x14ac:dyDescent="0.25">
      <c r="A10" s="86" t="s">
        <v>311</v>
      </c>
      <c r="B10" s="85">
        <v>121205213</v>
      </c>
      <c r="C10" s="85">
        <v>3431750</v>
      </c>
      <c r="D10" s="85">
        <v>124636963</v>
      </c>
      <c r="E10" s="85">
        <v>51261763.759999998</v>
      </c>
      <c r="F10" s="85">
        <v>50031302.009999998</v>
      </c>
      <c r="G10" s="85">
        <v>73375199.239999995</v>
      </c>
    </row>
    <row r="11" spans="1:7" x14ac:dyDescent="0.25">
      <c r="A11" s="87" t="s">
        <v>312</v>
      </c>
      <c r="B11" s="76">
        <v>76071148</v>
      </c>
      <c r="C11" s="76">
        <v>500000</v>
      </c>
      <c r="D11" s="76">
        <v>76571148</v>
      </c>
      <c r="E11" s="76">
        <v>35108808.219999999</v>
      </c>
      <c r="F11" s="76">
        <v>35099819</v>
      </c>
      <c r="G11" s="76">
        <v>41462339.780000001</v>
      </c>
    </row>
    <row r="12" spans="1:7" x14ac:dyDescent="0.25">
      <c r="A12" s="87" t="s">
        <v>313</v>
      </c>
      <c r="B12" s="76">
        <v>1500000</v>
      </c>
      <c r="C12" s="76">
        <v>431750</v>
      </c>
      <c r="D12" s="76">
        <v>1931750</v>
      </c>
      <c r="E12" s="76">
        <v>1316219.3600000001</v>
      </c>
      <c r="F12" s="76">
        <v>1298159.3600000001</v>
      </c>
      <c r="G12" s="76">
        <v>615530.64</v>
      </c>
    </row>
    <row r="13" spans="1:7" x14ac:dyDescent="0.25">
      <c r="A13" s="87" t="s">
        <v>314</v>
      </c>
      <c r="B13" s="76">
        <v>15858933</v>
      </c>
      <c r="C13" s="76">
        <v>2100000</v>
      </c>
      <c r="D13" s="76">
        <v>17958933</v>
      </c>
      <c r="E13" s="76">
        <v>1685476.25</v>
      </c>
      <c r="F13" s="76">
        <v>1642834.1</v>
      </c>
      <c r="G13" s="76">
        <v>16273456.75</v>
      </c>
    </row>
    <row r="14" spans="1:7" x14ac:dyDescent="0.25">
      <c r="A14" s="87" t="s">
        <v>315</v>
      </c>
      <c r="B14" s="76">
        <v>11000000</v>
      </c>
      <c r="C14" s="76">
        <v>0</v>
      </c>
      <c r="D14" s="76">
        <v>11000000</v>
      </c>
      <c r="E14" s="76">
        <v>5804414.2000000002</v>
      </c>
      <c r="F14" s="76">
        <v>4739437.8499999996</v>
      </c>
      <c r="G14" s="76">
        <v>5195585.8</v>
      </c>
    </row>
    <row r="15" spans="1:7" x14ac:dyDescent="0.25">
      <c r="A15" s="87" t="s">
        <v>316</v>
      </c>
      <c r="B15" s="76">
        <v>16775132</v>
      </c>
      <c r="C15" s="76">
        <v>400000</v>
      </c>
      <c r="D15" s="76">
        <v>17175132</v>
      </c>
      <c r="E15" s="76">
        <v>7346845.7300000004</v>
      </c>
      <c r="F15" s="76">
        <v>7251051.7000000002</v>
      </c>
      <c r="G15" s="76">
        <v>9828286.2699999996</v>
      </c>
    </row>
    <row r="16" spans="1:7" x14ac:dyDescent="0.25">
      <c r="A16" s="87" t="s">
        <v>317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87" t="s">
        <v>318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86" t="s">
        <v>319</v>
      </c>
      <c r="B18" s="85">
        <v>15519062</v>
      </c>
      <c r="C18" s="85">
        <v>1799236.65</v>
      </c>
      <c r="D18" s="85">
        <v>17318298.649999999</v>
      </c>
      <c r="E18" s="85">
        <v>5713385.3399999999</v>
      </c>
      <c r="F18" s="85">
        <v>5656023.9400000004</v>
      </c>
      <c r="G18" s="85">
        <v>11604913.310000001</v>
      </c>
    </row>
    <row r="19" spans="1:7" x14ac:dyDescent="0.25">
      <c r="A19" s="87" t="s">
        <v>320</v>
      </c>
      <c r="B19" s="76">
        <v>4380000</v>
      </c>
      <c r="C19" s="76">
        <v>215000</v>
      </c>
      <c r="D19" s="76">
        <v>4595000</v>
      </c>
      <c r="E19" s="76">
        <v>1976681.97</v>
      </c>
      <c r="F19" s="76">
        <v>1976681.97</v>
      </c>
      <c r="G19" s="76">
        <v>2618318.0299999998</v>
      </c>
    </row>
    <row r="20" spans="1:7" x14ac:dyDescent="0.25">
      <c r="A20" s="87" t="s">
        <v>321</v>
      </c>
      <c r="B20" s="76">
        <v>642000</v>
      </c>
      <c r="C20" s="76">
        <v>92000</v>
      </c>
      <c r="D20" s="76">
        <v>734000</v>
      </c>
      <c r="E20" s="76">
        <v>209963.67</v>
      </c>
      <c r="F20" s="76">
        <v>209952.86</v>
      </c>
      <c r="G20" s="76">
        <v>524036.33</v>
      </c>
    </row>
    <row r="21" spans="1:7" x14ac:dyDescent="0.25">
      <c r="A21" s="87" t="s">
        <v>322</v>
      </c>
      <c r="B21" s="76">
        <v>12062</v>
      </c>
      <c r="C21" s="76">
        <v>0</v>
      </c>
      <c r="D21" s="76">
        <v>12062</v>
      </c>
      <c r="E21" s="76">
        <v>0</v>
      </c>
      <c r="F21" s="76">
        <v>0</v>
      </c>
      <c r="G21" s="76">
        <v>12062</v>
      </c>
    </row>
    <row r="22" spans="1:7" x14ac:dyDescent="0.25">
      <c r="A22" s="87" t="s">
        <v>323</v>
      </c>
      <c r="B22" s="76">
        <v>2512000</v>
      </c>
      <c r="C22" s="76">
        <v>1172250</v>
      </c>
      <c r="D22" s="76">
        <v>3684250</v>
      </c>
      <c r="E22" s="76">
        <v>1610288.37</v>
      </c>
      <c r="F22" s="76">
        <v>1582106.98</v>
      </c>
      <c r="G22" s="76">
        <v>2073961.63</v>
      </c>
    </row>
    <row r="23" spans="1:7" x14ac:dyDescent="0.25">
      <c r="A23" s="87" t="s">
        <v>324</v>
      </c>
      <c r="B23" s="76">
        <v>1019000</v>
      </c>
      <c r="C23" s="76">
        <v>187000</v>
      </c>
      <c r="D23" s="76">
        <v>1206000</v>
      </c>
      <c r="E23" s="76">
        <v>294410.39</v>
      </c>
      <c r="F23" s="76">
        <v>277096.39</v>
      </c>
      <c r="G23" s="76">
        <v>911589.61</v>
      </c>
    </row>
    <row r="24" spans="1:7" x14ac:dyDescent="0.25">
      <c r="A24" s="87" t="s">
        <v>325</v>
      </c>
      <c r="B24" s="76">
        <v>3406000</v>
      </c>
      <c r="C24" s="76">
        <v>-926013.35</v>
      </c>
      <c r="D24" s="76">
        <v>2479986.65</v>
      </c>
      <c r="E24" s="76">
        <v>954046.84</v>
      </c>
      <c r="F24" s="76">
        <v>954046.84</v>
      </c>
      <c r="G24" s="76">
        <v>1525939.81</v>
      </c>
    </row>
    <row r="25" spans="1:7" x14ac:dyDescent="0.25">
      <c r="A25" s="87" t="s">
        <v>326</v>
      </c>
      <c r="B25" s="76">
        <v>2091000</v>
      </c>
      <c r="C25" s="76">
        <v>789000</v>
      </c>
      <c r="D25" s="76">
        <v>2880000</v>
      </c>
      <c r="E25" s="76">
        <v>140625.57</v>
      </c>
      <c r="F25" s="76">
        <v>140625.57</v>
      </c>
      <c r="G25" s="76">
        <v>2739374.43</v>
      </c>
    </row>
    <row r="26" spans="1:7" x14ac:dyDescent="0.25">
      <c r="A26" s="87" t="s">
        <v>327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87" t="s">
        <v>328</v>
      </c>
      <c r="B27" s="76">
        <v>1457000</v>
      </c>
      <c r="C27" s="76">
        <v>270000</v>
      </c>
      <c r="D27" s="76">
        <v>1727000</v>
      </c>
      <c r="E27" s="76">
        <v>527368.53</v>
      </c>
      <c r="F27" s="76">
        <v>515513.33</v>
      </c>
      <c r="G27" s="76">
        <v>1199631.47</v>
      </c>
    </row>
    <row r="28" spans="1:7" x14ac:dyDescent="0.25">
      <c r="A28" s="86" t="s">
        <v>329</v>
      </c>
      <c r="B28" s="85">
        <v>47838969</v>
      </c>
      <c r="C28" s="85">
        <v>10758050.9</v>
      </c>
      <c r="D28" s="85">
        <v>58597019.899999999</v>
      </c>
      <c r="E28" s="85">
        <v>21442705.699999999</v>
      </c>
      <c r="F28" s="85">
        <v>21256946.710000001</v>
      </c>
      <c r="G28" s="85">
        <v>37154314.200000003</v>
      </c>
    </row>
    <row r="29" spans="1:7" x14ac:dyDescent="0.25">
      <c r="A29" s="87" t="s">
        <v>330</v>
      </c>
      <c r="B29" s="76">
        <v>17986000</v>
      </c>
      <c r="C29" s="76">
        <v>-150000</v>
      </c>
      <c r="D29" s="76">
        <v>17836000</v>
      </c>
      <c r="E29" s="76">
        <v>5840183.4000000004</v>
      </c>
      <c r="F29" s="76">
        <v>5840183.4000000004</v>
      </c>
      <c r="G29" s="76">
        <v>11995816.6</v>
      </c>
    </row>
    <row r="30" spans="1:7" x14ac:dyDescent="0.25">
      <c r="A30" s="87" t="s">
        <v>331</v>
      </c>
      <c r="B30" s="76">
        <v>1220000</v>
      </c>
      <c r="C30" s="76">
        <v>460000</v>
      </c>
      <c r="D30" s="76">
        <v>1680000</v>
      </c>
      <c r="E30" s="76">
        <v>470551.3</v>
      </c>
      <c r="F30" s="76">
        <v>470551.3</v>
      </c>
      <c r="G30" s="76">
        <v>1209448.7</v>
      </c>
    </row>
    <row r="31" spans="1:7" x14ac:dyDescent="0.25">
      <c r="A31" s="87" t="s">
        <v>332</v>
      </c>
      <c r="B31" s="76">
        <v>4542000</v>
      </c>
      <c r="C31" s="76">
        <v>5860550.9000000004</v>
      </c>
      <c r="D31" s="76">
        <v>10402550.9</v>
      </c>
      <c r="E31" s="76">
        <v>2299672.42</v>
      </c>
      <c r="F31" s="76">
        <v>2299672.42</v>
      </c>
      <c r="G31" s="76">
        <v>8102878.4800000004</v>
      </c>
    </row>
    <row r="32" spans="1:7" x14ac:dyDescent="0.25">
      <c r="A32" s="87" t="s">
        <v>333</v>
      </c>
      <c r="B32" s="76">
        <v>2034969</v>
      </c>
      <c r="C32" s="76">
        <v>567000</v>
      </c>
      <c r="D32" s="76">
        <v>2601969</v>
      </c>
      <c r="E32" s="76">
        <v>1541332.4</v>
      </c>
      <c r="F32" s="76">
        <v>1541332.4</v>
      </c>
      <c r="G32" s="76">
        <v>1060636.6000000001</v>
      </c>
    </row>
    <row r="33" spans="1:7" ht="14.45" customHeight="1" x14ac:dyDescent="0.25">
      <c r="A33" s="87" t="s">
        <v>334</v>
      </c>
      <c r="B33" s="76">
        <v>1533000</v>
      </c>
      <c r="C33" s="76">
        <v>286500</v>
      </c>
      <c r="D33" s="76">
        <v>1819500</v>
      </c>
      <c r="E33" s="76">
        <v>220818.72</v>
      </c>
      <c r="F33" s="76">
        <v>220818.72</v>
      </c>
      <c r="G33" s="76">
        <v>1598681.28</v>
      </c>
    </row>
    <row r="34" spans="1:7" ht="14.45" customHeight="1" x14ac:dyDescent="0.25">
      <c r="A34" s="87" t="s">
        <v>335</v>
      </c>
      <c r="B34" s="76">
        <v>2609000</v>
      </c>
      <c r="C34" s="76">
        <v>-103000</v>
      </c>
      <c r="D34" s="76">
        <v>2506000</v>
      </c>
      <c r="E34" s="76">
        <v>320861.8</v>
      </c>
      <c r="F34" s="76">
        <v>320861.8</v>
      </c>
      <c r="G34" s="76">
        <v>2185138.2000000002</v>
      </c>
    </row>
    <row r="35" spans="1:7" ht="14.45" customHeight="1" x14ac:dyDescent="0.25">
      <c r="A35" s="87" t="s">
        <v>336</v>
      </c>
      <c r="B35" s="76">
        <v>295000</v>
      </c>
      <c r="C35" s="76">
        <v>5000</v>
      </c>
      <c r="D35" s="76">
        <v>300000</v>
      </c>
      <c r="E35" s="76">
        <v>26594.61</v>
      </c>
      <c r="F35" s="76">
        <v>26594.61</v>
      </c>
      <c r="G35" s="76">
        <v>273405.39</v>
      </c>
    </row>
    <row r="36" spans="1:7" ht="14.45" customHeight="1" x14ac:dyDescent="0.25">
      <c r="A36" s="87" t="s">
        <v>337</v>
      </c>
      <c r="B36" s="76">
        <v>2950000</v>
      </c>
      <c r="C36" s="76">
        <v>707000</v>
      </c>
      <c r="D36" s="76">
        <v>3657000</v>
      </c>
      <c r="E36" s="76">
        <v>1428358.15</v>
      </c>
      <c r="F36" s="76">
        <v>1413358.16</v>
      </c>
      <c r="G36" s="76">
        <v>2228641.85</v>
      </c>
    </row>
    <row r="37" spans="1:7" ht="14.45" customHeight="1" x14ac:dyDescent="0.25">
      <c r="A37" s="87" t="s">
        <v>338</v>
      </c>
      <c r="B37" s="76">
        <v>14669000</v>
      </c>
      <c r="C37" s="76">
        <v>3125000</v>
      </c>
      <c r="D37" s="76">
        <v>17794000</v>
      </c>
      <c r="E37" s="76">
        <v>9294332.9000000004</v>
      </c>
      <c r="F37" s="76">
        <v>9123573.9000000004</v>
      </c>
      <c r="G37" s="76">
        <v>8499667.0999999996</v>
      </c>
    </row>
    <row r="38" spans="1:7" x14ac:dyDescent="0.25">
      <c r="A38" s="86" t="s">
        <v>339</v>
      </c>
      <c r="B38" s="85">
        <v>42568456.670000002</v>
      </c>
      <c r="C38" s="85">
        <v>35389171.350000001</v>
      </c>
      <c r="D38" s="85">
        <v>77957628.019999996</v>
      </c>
      <c r="E38" s="85">
        <v>17292214.68</v>
      </c>
      <c r="F38" s="85">
        <v>17285664.68</v>
      </c>
      <c r="G38" s="85">
        <v>60665413.340000004</v>
      </c>
    </row>
    <row r="39" spans="1:7" x14ac:dyDescent="0.25">
      <c r="A39" s="87" t="s">
        <v>340</v>
      </c>
      <c r="B39" s="76">
        <v>16821938</v>
      </c>
      <c r="C39" s="76">
        <v>4850158</v>
      </c>
      <c r="D39" s="76">
        <v>21672096</v>
      </c>
      <c r="E39" s="76">
        <v>9596627.0199999996</v>
      </c>
      <c r="F39" s="76">
        <v>9596627.0199999996</v>
      </c>
      <c r="G39" s="76">
        <v>12075468.98</v>
      </c>
    </row>
    <row r="40" spans="1:7" x14ac:dyDescent="0.25">
      <c r="A40" s="87" t="s">
        <v>341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7" x14ac:dyDescent="0.25">
      <c r="A41" s="87" t="s">
        <v>342</v>
      </c>
      <c r="B41" s="76">
        <v>50000</v>
      </c>
      <c r="C41" s="76">
        <v>22835000</v>
      </c>
      <c r="D41" s="76">
        <v>22885000</v>
      </c>
      <c r="E41" s="76">
        <v>0</v>
      </c>
      <c r="F41" s="76">
        <v>0</v>
      </c>
      <c r="G41" s="76">
        <v>22885000</v>
      </c>
    </row>
    <row r="42" spans="1:7" x14ac:dyDescent="0.25">
      <c r="A42" s="87" t="s">
        <v>343</v>
      </c>
      <c r="B42" s="76">
        <v>16945000</v>
      </c>
      <c r="C42" s="76">
        <v>7704013.3499999996</v>
      </c>
      <c r="D42" s="76">
        <v>24649013.350000001</v>
      </c>
      <c r="E42" s="76">
        <v>3936890.63</v>
      </c>
      <c r="F42" s="76">
        <v>3930340.63</v>
      </c>
      <c r="G42" s="76">
        <v>20712122.719999999</v>
      </c>
    </row>
    <row r="43" spans="1:7" x14ac:dyDescent="0.25">
      <c r="A43" s="87" t="s">
        <v>344</v>
      </c>
      <c r="B43" s="76">
        <v>8751518.6699999999</v>
      </c>
      <c r="C43" s="76">
        <v>0</v>
      </c>
      <c r="D43" s="76">
        <v>8751518.6699999999</v>
      </c>
      <c r="E43" s="76">
        <v>3758697.03</v>
      </c>
      <c r="F43" s="76">
        <v>3758697.03</v>
      </c>
      <c r="G43" s="76">
        <v>4992821.6399999997</v>
      </c>
    </row>
    <row r="44" spans="1:7" x14ac:dyDescent="0.25">
      <c r="A44" s="87" t="s">
        <v>345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7" x14ac:dyDescent="0.25">
      <c r="A45" s="87" t="s">
        <v>346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x14ac:dyDescent="0.25">
      <c r="A46" s="87" t="s">
        <v>347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7" x14ac:dyDescent="0.25">
      <c r="A47" s="87" t="s">
        <v>348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</row>
    <row r="48" spans="1:7" x14ac:dyDescent="0.25">
      <c r="A48" s="86" t="s">
        <v>349</v>
      </c>
      <c r="B48" s="85">
        <v>4639085.33</v>
      </c>
      <c r="C48" s="85">
        <v>14972758</v>
      </c>
      <c r="D48" s="85">
        <v>19611843.329999998</v>
      </c>
      <c r="E48" s="85">
        <v>15367533.640000001</v>
      </c>
      <c r="F48" s="85">
        <v>13925333.640000001</v>
      </c>
      <c r="G48" s="85">
        <v>4244309.6900000004</v>
      </c>
    </row>
    <row r="49" spans="1:7" x14ac:dyDescent="0.25">
      <c r="A49" s="87" t="s">
        <v>350</v>
      </c>
      <c r="B49" s="76">
        <v>405000</v>
      </c>
      <c r="C49" s="76">
        <v>557342</v>
      </c>
      <c r="D49" s="76">
        <v>962342</v>
      </c>
      <c r="E49" s="76">
        <v>186164.36</v>
      </c>
      <c r="F49" s="76">
        <v>186164.36</v>
      </c>
      <c r="G49" s="76">
        <v>776177.64</v>
      </c>
    </row>
    <row r="50" spans="1:7" x14ac:dyDescent="0.25">
      <c r="A50" s="87" t="s">
        <v>351</v>
      </c>
      <c r="B50" s="76">
        <v>170000</v>
      </c>
      <c r="C50" s="76">
        <v>695000</v>
      </c>
      <c r="D50" s="76">
        <v>865000</v>
      </c>
      <c r="E50" s="76">
        <v>149276.4</v>
      </c>
      <c r="F50" s="76">
        <v>149276.4</v>
      </c>
      <c r="G50" s="76">
        <v>715723.6</v>
      </c>
    </row>
    <row r="51" spans="1:7" x14ac:dyDescent="0.25">
      <c r="A51" s="87" t="s">
        <v>352</v>
      </c>
      <c r="B51" s="76">
        <v>15000</v>
      </c>
      <c r="C51" s="76">
        <v>17500</v>
      </c>
      <c r="D51" s="76">
        <v>32500</v>
      </c>
      <c r="E51" s="76">
        <v>9326.4</v>
      </c>
      <c r="F51" s="76">
        <v>9326.4</v>
      </c>
      <c r="G51" s="76">
        <v>23173.599999999999</v>
      </c>
    </row>
    <row r="52" spans="1:7" x14ac:dyDescent="0.25">
      <c r="A52" s="87" t="s">
        <v>353</v>
      </c>
      <c r="B52" s="76">
        <v>2100000</v>
      </c>
      <c r="C52" s="76">
        <v>13079916</v>
      </c>
      <c r="D52" s="76">
        <v>15179916</v>
      </c>
      <c r="E52" s="76">
        <v>14924916</v>
      </c>
      <c r="F52" s="76">
        <v>13482716</v>
      </c>
      <c r="G52" s="76">
        <v>255000</v>
      </c>
    </row>
    <row r="53" spans="1:7" x14ac:dyDescent="0.25">
      <c r="A53" s="87" t="s">
        <v>354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5">
      <c r="A54" s="87" t="s">
        <v>355</v>
      </c>
      <c r="B54" s="76">
        <v>349085.33</v>
      </c>
      <c r="C54" s="76">
        <v>223000</v>
      </c>
      <c r="D54" s="76">
        <v>572085.32999999996</v>
      </c>
      <c r="E54" s="76">
        <v>97850.48</v>
      </c>
      <c r="F54" s="76">
        <v>97850.48</v>
      </c>
      <c r="G54" s="76">
        <v>474234.85</v>
      </c>
    </row>
    <row r="55" spans="1:7" x14ac:dyDescent="0.25">
      <c r="A55" s="87" t="s">
        <v>356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5">
      <c r="A56" s="87" t="s">
        <v>357</v>
      </c>
      <c r="B56" s="76">
        <v>1600000</v>
      </c>
      <c r="C56" s="76">
        <v>400000</v>
      </c>
      <c r="D56" s="76">
        <v>2000000</v>
      </c>
      <c r="E56" s="76">
        <v>0</v>
      </c>
      <c r="F56" s="76">
        <v>0</v>
      </c>
      <c r="G56" s="76">
        <v>2000000</v>
      </c>
    </row>
    <row r="57" spans="1:7" x14ac:dyDescent="0.25">
      <c r="A57" s="87" t="s">
        <v>358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x14ac:dyDescent="0.25">
      <c r="A58" s="86" t="s">
        <v>359</v>
      </c>
      <c r="B58" s="85">
        <v>20359214</v>
      </c>
      <c r="C58" s="85">
        <v>32899615.050000001</v>
      </c>
      <c r="D58" s="85">
        <v>53258829.049999997</v>
      </c>
      <c r="E58" s="85">
        <v>425617.96</v>
      </c>
      <c r="F58" s="85">
        <v>425617.96</v>
      </c>
      <c r="G58" s="85">
        <v>52833211.090000004</v>
      </c>
    </row>
    <row r="59" spans="1:7" x14ac:dyDescent="0.25">
      <c r="A59" s="87" t="s">
        <v>360</v>
      </c>
      <c r="B59" s="76">
        <v>20359214</v>
      </c>
      <c r="C59" s="76">
        <v>21665470.210000001</v>
      </c>
      <c r="D59" s="76">
        <v>42024684.210000001</v>
      </c>
      <c r="E59" s="76">
        <v>425617.96</v>
      </c>
      <c r="F59" s="76">
        <v>425617.96</v>
      </c>
      <c r="G59" s="76">
        <v>41599066.25</v>
      </c>
    </row>
    <row r="60" spans="1:7" x14ac:dyDescent="0.25">
      <c r="A60" s="87" t="s">
        <v>361</v>
      </c>
      <c r="B60" s="76">
        <v>0</v>
      </c>
      <c r="C60" s="76">
        <v>11234144.84</v>
      </c>
      <c r="D60" s="76">
        <v>11234144.84</v>
      </c>
      <c r="E60" s="76">
        <v>0</v>
      </c>
      <c r="F60" s="76">
        <v>0</v>
      </c>
      <c r="G60" s="76">
        <v>11234144.84</v>
      </c>
    </row>
    <row r="61" spans="1:7" x14ac:dyDescent="0.25">
      <c r="A61" s="87" t="s">
        <v>362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25">
      <c r="A62" s="86" t="s">
        <v>363</v>
      </c>
      <c r="B62" s="85">
        <v>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</row>
    <row r="63" spans="1:7" x14ac:dyDescent="0.25">
      <c r="A63" s="87" t="s">
        <v>364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5">
      <c r="A64" s="87" t="s">
        <v>365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25">
      <c r="A65" s="87" t="s">
        <v>366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5">
      <c r="A66" s="87" t="s">
        <v>367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</row>
    <row r="67" spans="1:7" x14ac:dyDescent="0.25">
      <c r="A67" s="87" t="s">
        <v>368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x14ac:dyDescent="0.25">
      <c r="A68" s="87" t="s">
        <v>369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</row>
    <row r="69" spans="1:7" x14ac:dyDescent="0.25">
      <c r="A69" s="87" t="s">
        <v>370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5">
      <c r="A70" s="87" t="s">
        <v>371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</row>
    <row r="71" spans="1:7" x14ac:dyDescent="0.25">
      <c r="A71" s="86" t="s">
        <v>372</v>
      </c>
      <c r="B71" s="85">
        <v>170000</v>
      </c>
      <c r="C71" s="85">
        <v>1640000</v>
      </c>
      <c r="D71" s="85">
        <v>1810000</v>
      </c>
      <c r="E71" s="85">
        <v>510000</v>
      </c>
      <c r="F71" s="85">
        <v>510000</v>
      </c>
      <c r="G71" s="85">
        <v>1300000</v>
      </c>
    </row>
    <row r="72" spans="1:7" x14ac:dyDescent="0.25">
      <c r="A72" s="87" t="s">
        <v>373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5">
      <c r="A73" s="87" t="s">
        <v>374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25">
      <c r="A74" s="87" t="s">
        <v>375</v>
      </c>
      <c r="B74" s="76">
        <v>170000</v>
      </c>
      <c r="C74" s="76">
        <v>1640000</v>
      </c>
      <c r="D74" s="76">
        <v>1810000</v>
      </c>
      <c r="E74" s="76">
        <v>510000</v>
      </c>
      <c r="F74" s="76">
        <v>510000</v>
      </c>
      <c r="G74" s="76">
        <v>1300000</v>
      </c>
    </row>
    <row r="75" spans="1:7" x14ac:dyDescent="0.25">
      <c r="A75" s="86" t="s">
        <v>376</v>
      </c>
      <c r="B75" s="85">
        <v>0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</row>
    <row r="76" spans="1:7" x14ac:dyDescent="0.25">
      <c r="A76" s="87" t="s">
        <v>377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25">
      <c r="A77" s="87" t="s">
        <v>378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</row>
    <row r="78" spans="1:7" x14ac:dyDescent="0.25">
      <c r="A78" s="87" t="s">
        <v>379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</row>
    <row r="79" spans="1:7" x14ac:dyDescent="0.25">
      <c r="A79" s="87" t="s">
        <v>380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</row>
    <row r="80" spans="1:7" x14ac:dyDescent="0.25">
      <c r="A80" s="87" t="s">
        <v>381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</row>
    <row r="81" spans="1:7" x14ac:dyDescent="0.25">
      <c r="A81" s="87" t="s">
        <v>382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5">
      <c r="A82" s="87" t="s">
        <v>383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</row>
    <row r="83" spans="1:7" x14ac:dyDescent="0.25">
      <c r="A83" s="88"/>
      <c r="B83" s="76"/>
      <c r="C83" s="76"/>
      <c r="D83" s="76"/>
      <c r="E83" s="76"/>
      <c r="F83" s="76"/>
      <c r="G83" s="76"/>
    </row>
    <row r="84" spans="1:7" x14ac:dyDescent="0.25">
      <c r="A84" s="29" t="s">
        <v>384</v>
      </c>
      <c r="B84" s="85">
        <v>272700000</v>
      </c>
      <c r="C84" s="85">
        <v>35551225.68</v>
      </c>
      <c r="D84" s="85">
        <v>308251225.68000001</v>
      </c>
      <c r="E84" s="85">
        <v>49165493.850000001</v>
      </c>
      <c r="F84" s="85">
        <v>48519908.5</v>
      </c>
      <c r="G84" s="85">
        <v>259085731.83000001</v>
      </c>
    </row>
    <row r="85" spans="1:7" x14ac:dyDescent="0.25">
      <c r="A85" s="86" t="s">
        <v>311</v>
      </c>
      <c r="B85" s="85">
        <v>59548893</v>
      </c>
      <c r="C85" s="85">
        <v>4057743</v>
      </c>
      <c r="D85" s="85">
        <v>63606636</v>
      </c>
      <c r="E85" s="85">
        <v>22728992.629999999</v>
      </c>
      <c r="F85" s="85">
        <v>22689567.280000001</v>
      </c>
      <c r="G85" s="85">
        <v>40877643.369999997</v>
      </c>
    </row>
    <row r="86" spans="1:7" x14ac:dyDescent="0.25">
      <c r="A86" s="87" t="s">
        <v>312</v>
      </c>
      <c r="B86" s="76">
        <v>43634820</v>
      </c>
      <c r="C86" s="76">
        <v>882272</v>
      </c>
      <c r="D86" s="76">
        <v>44517092</v>
      </c>
      <c r="E86" s="76">
        <v>18006120.219999999</v>
      </c>
      <c r="F86" s="76">
        <v>18004913.899999999</v>
      </c>
      <c r="G86" s="76">
        <v>26510971.780000001</v>
      </c>
    </row>
    <row r="87" spans="1:7" x14ac:dyDescent="0.25">
      <c r="A87" s="87" t="s">
        <v>313</v>
      </c>
      <c r="B87" s="76">
        <v>0</v>
      </c>
      <c r="C87" s="76">
        <v>56000</v>
      </c>
      <c r="D87" s="76">
        <v>56000</v>
      </c>
      <c r="E87" s="76">
        <v>0</v>
      </c>
      <c r="F87" s="76">
        <v>0</v>
      </c>
      <c r="G87" s="76">
        <v>56000</v>
      </c>
    </row>
    <row r="88" spans="1:7" x14ac:dyDescent="0.25">
      <c r="A88" s="87" t="s">
        <v>314</v>
      </c>
      <c r="B88" s="76">
        <v>8720073</v>
      </c>
      <c r="C88" s="76">
        <v>2919471</v>
      </c>
      <c r="D88" s="76">
        <v>11639544</v>
      </c>
      <c r="E88" s="76">
        <v>1836429.02</v>
      </c>
      <c r="F88" s="76">
        <v>1811594.27</v>
      </c>
      <c r="G88" s="76">
        <v>9803114.9800000004</v>
      </c>
    </row>
    <row r="89" spans="1:7" x14ac:dyDescent="0.25">
      <c r="A89" s="87" t="s">
        <v>315</v>
      </c>
      <c r="B89" s="76">
        <v>1800000</v>
      </c>
      <c r="C89" s="76">
        <v>-1800000</v>
      </c>
      <c r="D89" s="76">
        <v>0</v>
      </c>
      <c r="E89" s="76">
        <v>0</v>
      </c>
      <c r="F89" s="76">
        <v>0</v>
      </c>
      <c r="G89" s="76">
        <v>0</v>
      </c>
    </row>
    <row r="90" spans="1:7" x14ac:dyDescent="0.25">
      <c r="A90" s="87" t="s">
        <v>316</v>
      </c>
      <c r="B90" s="76">
        <v>5394000</v>
      </c>
      <c r="C90" s="76">
        <v>2000000</v>
      </c>
      <c r="D90" s="76">
        <v>7394000</v>
      </c>
      <c r="E90" s="76">
        <v>2886443.39</v>
      </c>
      <c r="F90" s="76">
        <v>2873059.11</v>
      </c>
      <c r="G90" s="76">
        <v>4507556.6100000003</v>
      </c>
    </row>
    <row r="91" spans="1:7" x14ac:dyDescent="0.25">
      <c r="A91" s="87" t="s">
        <v>317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v>0</v>
      </c>
    </row>
    <row r="92" spans="1:7" x14ac:dyDescent="0.25">
      <c r="A92" s="87" t="s">
        <v>318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v>0</v>
      </c>
    </row>
    <row r="93" spans="1:7" x14ac:dyDescent="0.25">
      <c r="A93" s="86" t="s">
        <v>319</v>
      </c>
      <c r="B93" s="85">
        <v>43476000</v>
      </c>
      <c r="C93" s="85">
        <v>8006984</v>
      </c>
      <c r="D93" s="85">
        <v>51482984</v>
      </c>
      <c r="E93" s="85">
        <v>19070701.02</v>
      </c>
      <c r="F93" s="85">
        <v>19070701.02</v>
      </c>
      <c r="G93" s="85">
        <v>32412282.98</v>
      </c>
    </row>
    <row r="94" spans="1:7" x14ac:dyDescent="0.25">
      <c r="A94" s="87" t="s">
        <v>320</v>
      </c>
      <c r="B94" s="76">
        <v>66000</v>
      </c>
      <c r="C94" s="76">
        <v>60000</v>
      </c>
      <c r="D94" s="76">
        <v>126000</v>
      </c>
      <c r="E94" s="76">
        <v>14384</v>
      </c>
      <c r="F94" s="76">
        <v>14384</v>
      </c>
      <c r="G94" s="76">
        <v>111616</v>
      </c>
    </row>
    <row r="95" spans="1:7" x14ac:dyDescent="0.25">
      <c r="A95" s="87" t="s">
        <v>321</v>
      </c>
      <c r="B95" s="76">
        <v>462000</v>
      </c>
      <c r="C95" s="76">
        <v>0</v>
      </c>
      <c r="D95" s="76">
        <v>462000</v>
      </c>
      <c r="E95" s="76">
        <v>67047.039999999994</v>
      </c>
      <c r="F95" s="76">
        <v>67047.039999999994</v>
      </c>
      <c r="G95" s="76">
        <v>394952.96000000002</v>
      </c>
    </row>
    <row r="96" spans="1:7" x14ac:dyDescent="0.25">
      <c r="A96" s="87" t="s">
        <v>322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v>0</v>
      </c>
    </row>
    <row r="97" spans="1:7" x14ac:dyDescent="0.25">
      <c r="A97" s="87" t="s">
        <v>323</v>
      </c>
      <c r="B97" s="76">
        <v>27902000</v>
      </c>
      <c r="C97" s="76">
        <v>421984</v>
      </c>
      <c r="D97" s="76">
        <v>28323984</v>
      </c>
      <c r="E97" s="76">
        <v>11679425.41</v>
      </c>
      <c r="F97" s="76">
        <v>11679425.41</v>
      </c>
      <c r="G97" s="76">
        <v>16644558.59</v>
      </c>
    </row>
    <row r="98" spans="1:7" x14ac:dyDescent="0.25">
      <c r="A98" s="89" t="s">
        <v>324</v>
      </c>
      <c r="B98" s="76">
        <v>114000</v>
      </c>
      <c r="C98" s="76">
        <v>5000</v>
      </c>
      <c r="D98" s="76">
        <v>119000</v>
      </c>
      <c r="E98" s="76">
        <v>26921.02</v>
      </c>
      <c r="F98" s="76">
        <v>26921.02</v>
      </c>
      <c r="G98" s="76">
        <v>92078.98</v>
      </c>
    </row>
    <row r="99" spans="1:7" x14ac:dyDescent="0.25">
      <c r="A99" s="87" t="s">
        <v>325</v>
      </c>
      <c r="B99" s="76">
        <v>12045000</v>
      </c>
      <c r="C99" s="76">
        <v>2005000</v>
      </c>
      <c r="D99" s="76">
        <v>14050000</v>
      </c>
      <c r="E99" s="76">
        <v>5428345.5499999998</v>
      </c>
      <c r="F99" s="76">
        <v>5428345.5499999998</v>
      </c>
      <c r="G99" s="76">
        <v>8621654.4499999993</v>
      </c>
    </row>
    <row r="100" spans="1:7" x14ac:dyDescent="0.25">
      <c r="A100" s="87" t="s">
        <v>326</v>
      </c>
      <c r="B100" s="76">
        <v>207000</v>
      </c>
      <c r="C100" s="76">
        <v>2475000</v>
      </c>
      <c r="D100" s="76">
        <v>2682000</v>
      </c>
      <c r="E100" s="76">
        <v>1029.7</v>
      </c>
      <c r="F100" s="76">
        <v>1029.7</v>
      </c>
      <c r="G100" s="76">
        <v>2680970.2999999998</v>
      </c>
    </row>
    <row r="101" spans="1:7" x14ac:dyDescent="0.25">
      <c r="A101" s="87" t="s">
        <v>327</v>
      </c>
      <c r="B101" s="76">
        <v>50000</v>
      </c>
      <c r="C101" s="76">
        <v>115000</v>
      </c>
      <c r="D101" s="76">
        <v>165000</v>
      </c>
      <c r="E101" s="76">
        <v>0</v>
      </c>
      <c r="F101" s="76">
        <v>0</v>
      </c>
      <c r="G101" s="76">
        <v>165000</v>
      </c>
    </row>
    <row r="102" spans="1:7" x14ac:dyDescent="0.25">
      <c r="A102" s="87" t="s">
        <v>328</v>
      </c>
      <c r="B102" s="76">
        <v>2630000</v>
      </c>
      <c r="C102" s="76">
        <v>2925000</v>
      </c>
      <c r="D102" s="76">
        <v>5555000</v>
      </c>
      <c r="E102" s="76">
        <v>1853548.3</v>
      </c>
      <c r="F102" s="76">
        <v>1853548.3</v>
      </c>
      <c r="G102" s="76">
        <v>3701451.7</v>
      </c>
    </row>
    <row r="103" spans="1:7" x14ac:dyDescent="0.25">
      <c r="A103" s="86" t="s">
        <v>329</v>
      </c>
      <c r="B103" s="85">
        <v>4940698.16</v>
      </c>
      <c r="C103" s="85">
        <v>4215614.38</v>
      </c>
      <c r="D103" s="85">
        <v>9156312.5399999991</v>
      </c>
      <c r="E103" s="85">
        <v>2465578.6800000002</v>
      </c>
      <c r="F103" s="85">
        <v>2465578.6800000002</v>
      </c>
      <c r="G103" s="85">
        <v>6690733.8600000003</v>
      </c>
    </row>
    <row r="104" spans="1:7" x14ac:dyDescent="0.25">
      <c r="A104" s="87" t="s">
        <v>330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</row>
    <row r="105" spans="1:7" x14ac:dyDescent="0.25">
      <c r="A105" s="87" t="s">
        <v>331</v>
      </c>
      <c r="B105" s="76">
        <v>60000</v>
      </c>
      <c r="C105" s="76">
        <v>450000</v>
      </c>
      <c r="D105" s="76">
        <v>510000</v>
      </c>
      <c r="E105" s="76">
        <v>0</v>
      </c>
      <c r="F105" s="76">
        <v>0</v>
      </c>
      <c r="G105" s="76">
        <v>510000</v>
      </c>
    </row>
    <row r="106" spans="1:7" x14ac:dyDescent="0.25">
      <c r="A106" s="87" t="s">
        <v>332</v>
      </c>
      <c r="B106" s="76">
        <v>2640000</v>
      </c>
      <c r="C106" s="76">
        <v>1520614.38</v>
      </c>
      <c r="D106" s="76">
        <v>4160614.38</v>
      </c>
      <c r="E106" s="76">
        <v>538395.87</v>
      </c>
      <c r="F106" s="76">
        <v>538395.87</v>
      </c>
      <c r="G106" s="76">
        <v>3622218.51</v>
      </c>
    </row>
    <row r="107" spans="1:7" x14ac:dyDescent="0.25">
      <c r="A107" s="87" t="s">
        <v>333</v>
      </c>
      <c r="B107" s="76">
        <v>1300000</v>
      </c>
      <c r="C107" s="76">
        <v>300000</v>
      </c>
      <c r="D107" s="76">
        <v>1600000</v>
      </c>
      <c r="E107" s="76">
        <v>802265.99</v>
      </c>
      <c r="F107" s="76">
        <v>802265.99</v>
      </c>
      <c r="G107" s="76">
        <v>797734.01</v>
      </c>
    </row>
    <row r="108" spans="1:7" x14ac:dyDescent="0.25">
      <c r="A108" s="87" t="s">
        <v>334</v>
      </c>
      <c r="B108" s="76">
        <v>854698.16</v>
      </c>
      <c r="C108" s="76">
        <v>1635000</v>
      </c>
      <c r="D108" s="76">
        <v>2489698.16</v>
      </c>
      <c r="E108" s="76">
        <v>1117190.82</v>
      </c>
      <c r="F108" s="76">
        <v>1117190.82</v>
      </c>
      <c r="G108" s="76">
        <v>1372507.34</v>
      </c>
    </row>
    <row r="109" spans="1:7" x14ac:dyDescent="0.25">
      <c r="A109" s="87" t="s">
        <v>335</v>
      </c>
      <c r="B109" s="76">
        <v>0</v>
      </c>
      <c r="C109" s="76">
        <v>0</v>
      </c>
      <c r="D109" s="76">
        <v>0</v>
      </c>
      <c r="E109" s="76">
        <v>0</v>
      </c>
      <c r="F109" s="76">
        <v>0</v>
      </c>
      <c r="G109" s="76">
        <v>0</v>
      </c>
    </row>
    <row r="110" spans="1:7" x14ac:dyDescent="0.25">
      <c r="A110" s="87" t="s">
        <v>336</v>
      </c>
      <c r="B110" s="76">
        <v>36000</v>
      </c>
      <c r="C110" s="76">
        <v>0</v>
      </c>
      <c r="D110" s="76">
        <v>36000</v>
      </c>
      <c r="E110" s="76">
        <v>4613</v>
      </c>
      <c r="F110" s="76">
        <v>4613</v>
      </c>
      <c r="G110" s="76">
        <v>31387</v>
      </c>
    </row>
    <row r="111" spans="1:7" x14ac:dyDescent="0.25">
      <c r="A111" s="87" t="s">
        <v>337</v>
      </c>
      <c r="B111" s="76">
        <v>0</v>
      </c>
      <c r="C111" s="76">
        <v>0</v>
      </c>
      <c r="D111" s="76">
        <v>0</v>
      </c>
      <c r="E111" s="76">
        <v>0</v>
      </c>
      <c r="F111" s="76">
        <v>0</v>
      </c>
      <c r="G111" s="76">
        <v>0</v>
      </c>
    </row>
    <row r="112" spans="1:7" x14ac:dyDescent="0.25">
      <c r="A112" s="87" t="s">
        <v>338</v>
      </c>
      <c r="B112" s="76">
        <v>50000</v>
      </c>
      <c r="C112" s="76">
        <v>310000</v>
      </c>
      <c r="D112" s="76">
        <v>360000</v>
      </c>
      <c r="E112" s="76">
        <v>3113</v>
      </c>
      <c r="F112" s="76">
        <v>3113</v>
      </c>
      <c r="G112" s="76">
        <v>356887</v>
      </c>
    </row>
    <row r="113" spans="1:7" x14ac:dyDescent="0.25">
      <c r="A113" s="86" t="s">
        <v>339</v>
      </c>
      <c r="B113" s="85">
        <v>5350000</v>
      </c>
      <c r="C113" s="85">
        <v>18324744.52</v>
      </c>
      <c r="D113" s="85">
        <v>23674744.52</v>
      </c>
      <c r="E113" s="85">
        <v>0</v>
      </c>
      <c r="F113" s="85">
        <v>0</v>
      </c>
      <c r="G113" s="85">
        <v>23674744.52</v>
      </c>
    </row>
    <row r="114" spans="1:7" x14ac:dyDescent="0.25">
      <c r="A114" s="87" t="s">
        <v>340</v>
      </c>
      <c r="B114" s="76"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</row>
    <row r="115" spans="1:7" x14ac:dyDescent="0.25">
      <c r="A115" s="87" t="s">
        <v>341</v>
      </c>
      <c r="B115" s="76">
        <v>0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</row>
    <row r="116" spans="1:7" x14ac:dyDescent="0.25">
      <c r="A116" s="87" t="s">
        <v>342</v>
      </c>
      <c r="B116" s="76">
        <v>0</v>
      </c>
      <c r="C116" s="76">
        <v>9450000</v>
      </c>
      <c r="D116" s="76">
        <v>9450000</v>
      </c>
      <c r="E116" s="76">
        <v>0</v>
      </c>
      <c r="F116" s="76">
        <v>0</v>
      </c>
      <c r="G116" s="76">
        <v>9450000</v>
      </c>
    </row>
    <row r="117" spans="1:7" x14ac:dyDescent="0.25">
      <c r="A117" s="87" t="s">
        <v>343</v>
      </c>
      <c r="B117" s="76">
        <v>5350000</v>
      </c>
      <c r="C117" s="76">
        <v>8874744.5199999996</v>
      </c>
      <c r="D117" s="76">
        <v>14224744.52</v>
      </c>
      <c r="E117" s="76">
        <v>0</v>
      </c>
      <c r="F117" s="76">
        <v>0</v>
      </c>
      <c r="G117" s="76">
        <v>14224744.52</v>
      </c>
    </row>
    <row r="118" spans="1:7" x14ac:dyDescent="0.25">
      <c r="A118" s="87" t="s">
        <v>344</v>
      </c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</row>
    <row r="119" spans="1:7" x14ac:dyDescent="0.25">
      <c r="A119" s="87" t="s">
        <v>345</v>
      </c>
      <c r="B119" s="76">
        <v>0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</row>
    <row r="120" spans="1:7" x14ac:dyDescent="0.25">
      <c r="A120" s="87" t="s">
        <v>346</v>
      </c>
      <c r="B120" s="76">
        <v>0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</row>
    <row r="121" spans="1:7" x14ac:dyDescent="0.25">
      <c r="A121" s="87" t="s">
        <v>347</v>
      </c>
      <c r="B121" s="76">
        <v>0</v>
      </c>
      <c r="C121" s="76">
        <v>0</v>
      </c>
      <c r="D121" s="76">
        <v>0</v>
      </c>
      <c r="E121" s="76">
        <v>0</v>
      </c>
      <c r="F121" s="76">
        <v>0</v>
      </c>
      <c r="G121" s="76">
        <v>0</v>
      </c>
    </row>
    <row r="122" spans="1:7" x14ac:dyDescent="0.25">
      <c r="A122" s="87" t="s">
        <v>348</v>
      </c>
      <c r="B122" s="76">
        <v>0</v>
      </c>
      <c r="C122" s="76">
        <v>0</v>
      </c>
      <c r="D122" s="76">
        <v>0</v>
      </c>
      <c r="E122" s="76">
        <v>0</v>
      </c>
      <c r="F122" s="76">
        <v>0</v>
      </c>
      <c r="G122" s="76">
        <v>0</v>
      </c>
    </row>
    <row r="123" spans="1:7" x14ac:dyDescent="0.25">
      <c r="A123" s="86" t="s">
        <v>349</v>
      </c>
      <c r="B123" s="85">
        <v>243000</v>
      </c>
      <c r="C123" s="85">
        <v>1057289</v>
      </c>
      <c r="D123" s="85">
        <v>1300289</v>
      </c>
      <c r="E123" s="85">
        <v>623141</v>
      </c>
      <c r="F123" s="85">
        <v>16981</v>
      </c>
      <c r="G123" s="85">
        <v>677148</v>
      </c>
    </row>
    <row r="124" spans="1:7" x14ac:dyDescent="0.25">
      <c r="A124" s="87" t="s">
        <v>350</v>
      </c>
      <c r="B124" s="76">
        <v>100000</v>
      </c>
      <c r="C124" s="76">
        <v>44289</v>
      </c>
      <c r="D124" s="76">
        <v>144289</v>
      </c>
      <c r="E124" s="76">
        <v>16981</v>
      </c>
      <c r="F124" s="76">
        <v>16981</v>
      </c>
      <c r="G124" s="76">
        <v>127308</v>
      </c>
    </row>
    <row r="125" spans="1:7" x14ac:dyDescent="0.25">
      <c r="A125" s="87" t="s">
        <v>351</v>
      </c>
      <c r="B125" s="76">
        <v>15000</v>
      </c>
      <c r="C125" s="76">
        <v>20000</v>
      </c>
      <c r="D125" s="76">
        <v>35000</v>
      </c>
      <c r="E125" s="76">
        <v>0</v>
      </c>
      <c r="F125" s="76">
        <v>0</v>
      </c>
      <c r="G125" s="76">
        <v>35000</v>
      </c>
    </row>
    <row r="126" spans="1:7" x14ac:dyDescent="0.25">
      <c r="A126" s="87" t="s">
        <v>352</v>
      </c>
      <c r="B126" s="76"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v>0</v>
      </c>
    </row>
    <row r="127" spans="1:7" x14ac:dyDescent="0.25">
      <c r="A127" s="87" t="s">
        <v>353</v>
      </c>
      <c r="B127" s="76">
        <v>18000</v>
      </c>
      <c r="C127" s="76">
        <v>858000</v>
      </c>
      <c r="D127" s="76">
        <v>876000</v>
      </c>
      <c r="E127" s="76">
        <v>576000</v>
      </c>
      <c r="F127" s="76">
        <v>0</v>
      </c>
      <c r="G127" s="76">
        <v>300000</v>
      </c>
    </row>
    <row r="128" spans="1:7" x14ac:dyDescent="0.25">
      <c r="A128" s="87" t="s">
        <v>354</v>
      </c>
      <c r="B128" s="76">
        <v>0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</row>
    <row r="129" spans="1:7" x14ac:dyDescent="0.25">
      <c r="A129" s="87" t="s">
        <v>355</v>
      </c>
      <c r="B129" s="76">
        <v>110000</v>
      </c>
      <c r="C129" s="76">
        <v>135000</v>
      </c>
      <c r="D129" s="76">
        <v>245000</v>
      </c>
      <c r="E129" s="76">
        <v>30160</v>
      </c>
      <c r="F129" s="76">
        <v>0</v>
      </c>
      <c r="G129" s="76">
        <v>214840</v>
      </c>
    </row>
    <row r="130" spans="1:7" x14ac:dyDescent="0.25">
      <c r="A130" s="87" t="s">
        <v>356</v>
      </c>
      <c r="B130" s="76">
        <v>0</v>
      </c>
      <c r="C130" s="76">
        <v>0</v>
      </c>
      <c r="D130" s="76">
        <v>0</v>
      </c>
      <c r="E130" s="76">
        <v>0</v>
      </c>
      <c r="F130" s="76">
        <v>0</v>
      </c>
      <c r="G130" s="76">
        <v>0</v>
      </c>
    </row>
    <row r="131" spans="1:7" x14ac:dyDescent="0.25">
      <c r="A131" s="87" t="s">
        <v>357</v>
      </c>
      <c r="B131" s="76">
        <v>0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</row>
    <row r="132" spans="1:7" x14ac:dyDescent="0.25">
      <c r="A132" s="87" t="s">
        <v>358</v>
      </c>
      <c r="B132" s="76">
        <v>0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</row>
    <row r="133" spans="1:7" x14ac:dyDescent="0.25">
      <c r="A133" s="86" t="s">
        <v>359</v>
      </c>
      <c r="B133" s="85">
        <v>156534266</v>
      </c>
      <c r="C133" s="85">
        <v>-1253776.01</v>
      </c>
      <c r="D133" s="85">
        <v>155280489.99000001</v>
      </c>
      <c r="E133" s="85">
        <v>1951589.39</v>
      </c>
      <c r="F133" s="85">
        <v>1951589.39</v>
      </c>
      <c r="G133" s="85">
        <v>153328900.59999999</v>
      </c>
    </row>
    <row r="134" spans="1:7" x14ac:dyDescent="0.25">
      <c r="A134" s="87" t="s">
        <v>360</v>
      </c>
      <c r="B134" s="76">
        <v>156534266</v>
      </c>
      <c r="C134" s="76">
        <v>-1253776.01</v>
      </c>
      <c r="D134" s="76">
        <v>155280489.99000001</v>
      </c>
      <c r="E134" s="76">
        <v>1951589.39</v>
      </c>
      <c r="F134" s="76">
        <v>1951589.39</v>
      </c>
      <c r="G134" s="76">
        <v>153328900.59999999</v>
      </c>
    </row>
    <row r="135" spans="1:7" x14ac:dyDescent="0.25">
      <c r="A135" s="87" t="s">
        <v>361</v>
      </c>
      <c r="B135" s="76">
        <v>0</v>
      </c>
      <c r="C135" s="76">
        <v>0</v>
      </c>
      <c r="D135" s="76">
        <v>0</v>
      </c>
      <c r="E135" s="76">
        <v>0</v>
      </c>
      <c r="F135" s="76">
        <v>0</v>
      </c>
      <c r="G135" s="76">
        <v>0</v>
      </c>
    </row>
    <row r="136" spans="1:7" x14ac:dyDescent="0.25">
      <c r="A136" s="87" t="s">
        <v>362</v>
      </c>
      <c r="B136" s="76">
        <v>0</v>
      </c>
      <c r="C136" s="76">
        <v>0</v>
      </c>
      <c r="D136" s="76">
        <v>0</v>
      </c>
      <c r="E136" s="76">
        <v>0</v>
      </c>
      <c r="F136" s="76">
        <v>0</v>
      </c>
      <c r="G136" s="76">
        <v>0</v>
      </c>
    </row>
    <row r="137" spans="1:7" x14ac:dyDescent="0.25">
      <c r="A137" s="86" t="s">
        <v>363</v>
      </c>
      <c r="B137" s="85">
        <v>0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</row>
    <row r="138" spans="1:7" x14ac:dyDescent="0.25">
      <c r="A138" s="87" t="s">
        <v>364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v>0</v>
      </c>
    </row>
    <row r="139" spans="1:7" x14ac:dyDescent="0.25">
      <c r="A139" s="87" t="s">
        <v>365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v>0</v>
      </c>
    </row>
    <row r="140" spans="1:7" x14ac:dyDescent="0.25">
      <c r="A140" s="87" t="s">
        <v>366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v>0</v>
      </c>
    </row>
    <row r="141" spans="1:7" x14ac:dyDescent="0.25">
      <c r="A141" s="87" t="s">
        <v>367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v>0</v>
      </c>
    </row>
    <row r="142" spans="1:7" x14ac:dyDescent="0.25">
      <c r="A142" s="87" t="s">
        <v>368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v>0</v>
      </c>
    </row>
    <row r="143" spans="1:7" x14ac:dyDescent="0.25">
      <c r="A143" s="87" t="s">
        <v>369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v>0</v>
      </c>
    </row>
    <row r="144" spans="1:7" x14ac:dyDescent="0.25">
      <c r="A144" s="87" t="s">
        <v>370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v>0</v>
      </c>
    </row>
    <row r="145" spans="1:7" x14ac:dyDescent="0.25">
      <c r="A145" s="87" t="s">
        <v>371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v>0</v>
      </c>
    </row>
    <row r="146" spans="1:7" x14ac:dyDescent="0.25">
      <c r="A146" s="86" t="s">
        <v>372</v>
      </c>
      <c r="B146" s="85">
        <v>0</v>
      </c>
      <c r="C146" s="85">
        <v>1055369.79</v>
      </c>
      <c r="D146" s="85">
        <v>1055369.79</v>
      </c>
      <c r="E146" s="85">
        <v>1036839.27</v>
      </c>
      <c r="F146" s="85">
        <v>1036839.27</v>
      </c>
      <c r="G146" s="85">
        <v>18530.52</v>
      </c>
    </row>
    <row r="147" spans="1:7" x14ac:dyDescent="0.25">
      <c r="A147" s="87" t="s">
        <v>373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v>0</v>
      </c>
    </row>
    <row r="148" spans="1:7" x14ac:dyDescent="0.25">
      <c r="A148" s="87" t="s">
        <v>374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v>0</v>
      </c>
    </row>
    <row r="149" spans="1:7" x14ac:dyDescent="0.25">
      <c r="A149" s="87" t="s">
        <v>375</v>
      </c>
      <c r="B149" s="76">
        <v>0</v>
      </c>
      <c r="C149" s="76">
        <v>1055369.79</v>
      </c>
      <c r="D149" s="76">
        <v>1055369.79</v>
      </c>
      <c r="E149" s="76">
        <v>1036839.27</v>
      </c>
      <c r="F149" s="76">
        <v>1036839.27</v>
      </c>
      <c r="G149" s="76">
        <v>18530.52</v>
      </c>
    </row>
    <row r="150" spans="1:7" x14ac:dyDescent="0.25">
      <c r="A150" s="86" t="s">
        <v>376</v>
      </c>
      <c r="B150" s="85">
        <v>2607142.84</v>
      </c>
      <c r="C150" s="85">
        <v>87257</v>
      </c>
      <c r="D150" s="85">
        <v>2694399.84</v>
      </c>
      <c r="E150" s="85">
        <v>1288651.8600000001</v>
      </c>
      <c r="F150" s="85">
        <v>1288651.8600000001</v>
      </c>
      <c r="G150" s="85">
        <v>1405747.98</v>
      </c>
    </row>
    <row r="151" spans="1:7" x14ac:dyDescent="0.25">
      <c r="A151" s="87" t="s">
        <v>377</v>
      </c>
      <c r="B151" s="76">
        <v>1607142.84</v>
      </c>
      <c r="C151" s="76">
        <v>0</v>
      </c>
      <c r="D151" s="76">
        <v>1607142.84</v>
      </c>
      <c r="E151" s="76">
        <v>803571.42</v>
      </c>
      <c r="F151" s="76">
        <v>803571.42</v>
      </c>
      <c r="G151" s="76">
        <v>803571.42</v>
      </c>
    </row>
    <row r="152" spans="1:7" x14ac:dyDescent="0.25">
      <c r="A152" s="87" t="s">
        <v>378</v>
      </c>
      <c r="B152" s="76">
        <v>1000000</v>
      </c>
      <c r="C152" s="76">
        <v>87257</v>
      </c>
      <c r="D152" s="76">
        <v>1087257</v>
      </c>
      <c r="E152" s="76">
        <v>485080.44</v>
      </c>
      <c r="F152" s="76">
        <v>485080.44</v>
      </c>
      <c r="G152" s="76">
        <v>602176.56000000006</v>
      </c>
    </row>
    <row r="153" spans="1:7" x14ac:dyDescent="0.25">
      <c r="A153" s="87" t="s">
        <v>379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v>0</v>
      </c>
    </row>
    <row r="154" spans="1:7" x14ac:dyDescent="0.25">
      <c r="A154" s="89" t="s">
        <v>380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v>0</v>
      </c>
    </row>
    <row r="155" spans="1:7" x14ac:dyDescent="0.25">
      <c r="A155" s="87" t="s">
        <v>381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v>0</v>
      </c>
    </row>
    <row r="156" spans="1:7" x14ac:dyDescent="0.25">
      <c r="A156" s="87" t="s">
        <v>382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</row>
    <row r="157" spans="1:7" x14ac:dyDescent="0.25">
      <c r="A157" s="87" t="s">
        <v>383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v>0</v>
      </c>
    </row>
    <row r="158" spans="1:7" x14ac:dyDescent="0.25">
      <c r="A158" s="90"/>
      <c r="B158" s="91"/>
      <c r="C158" s="91"/>
      <c r="D158" s="91"/>
      <c r="E158" s="91"/>
      <c r="F158" s="91"/>
      <c r="G158" s="91"/>
    </row>
    <row r="159" spans="1:7" x14ac:dyDescent="0.25">
      <c r="A159" s="30" t="s">
        <v>385</v>
      </c>
      <c r="B159" s="92">
        <f t="shared" ref="B159:G159" si="0">B9+B84</f>
        <v>525000000</v>
      </c>
      <c r="C159" s="92">
        <f t="shared" si="0"/>
        <v>136441807.63</v>
      </c>
      <c r="D159" s="92">
        <f t="shared" si="0"/>
        <v>661441807.63</v>
      </c>
      <c r="E159" s="92">
        <f t="shared" si="0"/>
        <v>161178714.93000001</v>
      </c>
      <c r="F159" s="92">
        <f t="shared" si="0"/>
        <v>157610797.44</v>
      </c>
      <c r="G159" s="92">
        <f t="shared" si="0"/>
        <v>500263092.70000005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22" zoomScale="78" zoomScaleNormal="70" workbookViewId="0">
      <selection activeCell="E69" sqref="E69"/>
    </sheetView>
  </sheetViews>
  <sheetFormatPr baseColWidth="10" defaultColWidth="11" defaultRowHeight="15" x14ac:dyDescent="0.25"/>
  <cols>
    <col min="1" max="1" width="68.1406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386</v>
      </c>
      <c r="B1" s="177"/>
      <c r="C1" s="177"/>
      <c r="D1" s="177"/>
      <c r="E1" s="177"/>
      <c r="F1" s="177"/>
      <c r="G1" s="178"/>
    </row>
    <row r="2" spans="1:7" ht="15" customHeight="1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302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387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25">
      <c r="A7" s="171" t="s">
        <v>6</v>
      </c>
      <c r="B7" s="173" t="s">
        <v>304</v>
      </c>
      <c r="C7" s="173"/>
      <c r="D7" s="173"/>
      <c r="E7" s="173"/>
      <c r="F7" s="173"/>
      <c r="G7" s="175" t="s">
        <v>305</v>
      </c>
    </row>
    <row r="8" spans="1:7" ht="30" x14ac:dyDescent="0.25">
      <c r="A8" s="172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74"/>
    </row>
    <row r="9" spans="1:7" ht="15.75" customHeight="1" x14ac:dyDescent="0.25">
      <c r="A9" s="27" t="s">
        <v>388</v>
      </c>
      <c r="B9" s="31">
        <v>252300000</v>
      </c>
      <c r="C9" s="31">
        <v>100890581.95</v>
      </c>
      <c r="D9" s="31">
        <v>353190581.94999999</v>
      </c>
      <c r="E9" s="31">
        <v>112013221.08</v>
      </c>
      <c r="F9" s="31">
        <v>109090888.94</v>
      </c>
      <c r="G9" s="31">
        <v>241177360.87</v>
      </c>
    </row>
    <row r="10" spans="1:7" x14ac:dyDescent="0.25">
      <c r="A10" s="64" t="s">
        <v>559</v>
      </c>
      <c r="B10" s="76">
        <v>4582592</v>
      </c>
      <c r="C10" s="76">
        <v>0</v>
      </c>
      <c r="D10" s="76">
        <v>4582592</v>
      </c>
      <c r="E10" s="76">
        <v>1578445.27</v>
      </c>
      <c r="F10" s="76">
        <v>1569174.18</v>
      </c>
      <c r="G10" s="76">
        <v>3004146.73</v>
      </c>
    </row>
    <row r="11" spans="1:7" s="162" customFormat="1" x14ac:dyDescent="0.25">
      <c r="A11" s="64" t="s">
        <v>560</v>
      </c>
      <c r="B11" s="76">
        <v>1763894</v>
      </c>
      <c r="C11" s="76">
        <v>0</v>
      </c>
      <c r="D11" s="76">
        <v>1763894</v>
      </c>
      <c r="E11" s="76">
        <v>628019.11</v>
      </c>
      <c r="F11" s="76">
        <v>615626.91</v>
      </c>
      <c r="G11" s="76">
        <v>1135874.8899999999</v>
      </c>
    </row>
    <row r="12" spans="1:7" s="162" customFormat="1" x14ac:dyDescent="0.25">
      <c r="A12" s="64" t="s">
        <v>561</v>
      </c>
      <c r="B12" s="76">
        <v>10997463</v>
      </c>
      <c r="C12" s="76">
        <v>0</v>
      </c>
      <c r="D12" s="76">
        <v>10997463</v>
      </c>
      <c r="E12" s="76">
        <v>5164501.49</v>
      </c>
      <c r="F12" s="76">
        <v>5116368.29</v>
      </c>
      <c r="G12" s="76">
        <v>5832961.5099999998</v>
      </c>
    </row>
    <row r="13" spans="1:7" s="162" customFormat="1" x14ac:dyDescent="0.25">
      <c r="A13" s="64" t="s">
        <v>562</v>
      </c>
      <c r="B13" s="76">
        <v>2310870</v>
      </c>
      <c r="C13" s="76">
        <v>0</v>
      </c>
      <c r="D13" s="76">
        <v>2310870</v>
      </c>
      <c r="E13" s="76">
        <v>944155.7</v>
      </c>
      <c r="F13" s="76">
        <v>944155.7</v>
      </c>
      <c r="G13" s="76">
        <v>1366714.3</v>
      </c>
    </row>
    <row r="14" spans="1:7" s="162" customFormat="1" x14ac:dyDescent="0.25">
      <c r="A14" s="64" t="s">
        <v>563</v>
      </c>
      <c r="B14" s="76">
        <v>3822822</v>
      </c>
      <c r="C14" s="76">
        <v>7000</v>
      </c>
      <c r="D14" s="76">
        <v>3829822</v>
      </c>
      <c r="E14" s="76">
        <v>1413856.8</v>
      </c>
      <c r="F14" s="76">
        <v>1402023.9</v>
      </c>
      <c r="G14" s="76">
        <v>2415965.2000000002</v>
      </c>
    </row>
    <row r="15" spans="1:7" s="162" customFormat="1" x14ac:dyDescent="0.25">
      <c r="A15" s="64" t="s">
        <v>564</v>
      </c>
      <c r="B15" s="76">
        <v>2264311</v>
      </c>
      <c r="C15" s="76">
        <v>0</v>
      </c>
      <c r="D15" s="76">
        <v>2264311</v>
      </c>
      <c r="E15" s="76">
        <v>763186.78</v>
      </c>
      <c r="F15" s="76">
        <v>763186.78</v>
      </c>
      <c r="G15" s="76">
        <v>1501124.22</v>
      </c>
    </row>
    <row r="16" spans="1:7" s="162" customFormat="1" x14ac:dyDescent="0.25">
      <c r="A16" s="64" t="s">
        <v>565</v>
      </c>
      <c r="B16" s="76">
        <v>622502</v>
      </c>
      <c r="C16" s="76">
        <v>10000</v>
      </c>
      <c r="D16" s="76">
        <v>632502</v>
      </c>
      <c r="E16" s="76">
        <v>209102.07999999999</v>
      </c>
      <c r="F16" s="76">
        <v>209102.07999999999</v>
      </c>
      <c r="G16" s="76">
        <v>423399.92</v>
      </c>
    </row>
    <row r="17" spans="1:7" s="162" customFormat="1" x14ac:dyDescent="0.25">
      <c r="A17" s="64" t="s">
        <v>566</v>
      </c>
      <c r="B17" s="76">
        <v>304319</v>
      </c>
      <c r="C17" s="76">
        <v>0</v>
      </c>
      <c r="D17" s="76">
        <v>304319</v>
      </c>
      <c r="E17" s="76">
        <v>127521.03</v>
      </c>
      <c r="F17" s="76">
        <v>127521.03</v>
      </c>
      <c r="G17" s="76">
        <v>176797.97</v>
      </c>
    </row>
    <row r="18" spans="1:7" s="162" customFormat="1" x14ac:dyDescent="0.25">
      <c r="A18" s="64" t="s">
        <v>567</v>
      </c>
      <c r="B18" s="76">
        <v>29397749</v>
      </c>
      <c r="C18" s="76">
        <v>-8392935.8000000007</v>
      </c>
      <c r="D18" s="76">
        <v>21004813.199999999</v>
      </c>
      <c r="E18" s="76">
        <v>4024110.11</v>
      </c>
      <c r="F18" s="76">
        <v>3995834.11</v>
      </c>
      <c r="G18" s="76">
        <v>16980703.09</v>
      </c>
    </row>
    <row r="19" spans="1:7" s="162" customFormat="1" x14ac:dyDescent="0.25">
      <c r="A19" s="64" t="s">
        <v>568</v>
      </c>
      <c r="B19" s="76">
        <v>2050420</v>
      </c>
      <c r="C19" s="76">
        <v>-300000</v>
      </c>
      <c r="D19" s="76">
        <v>1750420</v>
      </c>
      <c r="E19" s="76">
        <v>599848.92000000004</v>
      </c>
      <c r="F19" s="76">
        <v>599848.92000000004</v>
      </c>
      <c r="G19" s="76">
        <v>1150571.08</v>
      </c>
    </row>
    <row r="20" spans="1:7" s="162" customFormat="1" x14ac:dyDescent="0.25">
      <c r="A20" s="64" t="s">
        <v>569</v>
      </c>
      <c r="B20" s="76">
        <v>2335687</v>
      </c>
      <c r="C20" s="76">
        <v>0</v>
      </c>
      <c r="D20" s="76">
        <v>2335687</v>
      </c>
      <c r="E20" s="76">
        <v>740913</v>
      </c>
      <c r="F20" s="76">
        <v>740913</v>
      </c>
      <c r="G20" s="76">
        <v>1594774</v>
      </c>
    </row>
    <row r="21" spans="1:7" s="162" customFormat="1" x14ac:dyDescent="0.25">
      <c r="A21" s="64" t="s">
        <v>570</v>
      </c>
      <c r="B21" s="76">
        <v>7748463</v>
      </c>
      <c r="C21" s="76">
        <v>48861443.75</v>
      </c>
      <c r="D21" s="76">
        <v>56609906.75</v>
      </c>
      <c r="E21" s="76">
        <v>5299760.88</v>
      </c>
      <c r="F21" s="76">
        <v>5281700.88</v>
      </c>
      <c r="G21" s="76">
        <v>51310145.869999997</v>
      </c>
    </row>
    <row r="22" spans="1:7" s="162" customFormat="1" x14ac:dyDescent="0.25">
      <c r="A22" s="64" t="s">
        <v>571</v>
      </c>
      <c r="B22" s="76">
        <v>1781701</v>
      </c>
      <c r="C22" s="76">
        <v>178000</v>
      </c>
      <c r="D22" s="76">
        <v>1959701</v>
      </c>
      <c r="E22" s="76">
        <v>756089</v>
      </c>
      <c r="F22" s="76">
        <v>742775</v>
      </c>
      <c r="G22" s="76">
        <v>1203612</v>
      </c>
    </row>
    <row r="23" spans="1:7" s="162" customFormat="1" x14ac:dyDescent="0.25">
      <c r="A23" s="64" t="s">
        <v>572</v>
      </c>
      <c r="B23" s="76">
        <v>24936701</v>
      </c>
      <c r="C23" s="76">
        <v>450000</v>
      </c>
      <c r="D23" s="76">
        <v>25386701</v>
      </c>
      <c r="E23" s="76">
        <v>8943214.0299999993</v>
      </c>
      <c r="F23" s="76">
        <v>8943214.0299999993</v>
      </c>
      <c r="G23" s="76">
        <v>16443486.970000001</v>
      </c>
    </row>
    <row r="24" spans="1:7" s="162" customFormat="1" x14ac:dyDescent="0.25">
      <c r="A24" s="64" t="s">
        <v>573</v>
      </c>
      <c r="B24" s="76">
        <v>11314559</v>
      </c>
      <c r="C24" s="76">
        <v>10673716</v>
      </c>
      <c r="D24" s="76">
        <v>21988275</v>
      </c>
      <c r="E24" s="76">
        <v>16498154.41</v>
      </c>
      <c r="F24" s="76">
        <v>16498154.41</v>
      </c>
      <c r="G24" s="76">
        <v>5490120.5899999999</v>
      </c>
    </row>
    <row r="25" spans="1:7" s="162" customFormat="1" x14ac:dyDescent="0.25">
      <c r="A25" s="64" t="s">
        <v>574</v>
      </c>
      <c r="B25" s="76">
        <v>4594286</v>
      </c>
      <c r="C25" s="76">
        <v>120000</v>
      </c>
      <c r="D25" s="76">
        <v>4714286</v>
      </c>
      <c r="E25" s="76">
        <v>1865763.69</v>
      </c>
      <c r="F25" s="76">
        <v>1865763.69</v>
      </c>
      <c r="G25" s="76">
        <v>2848522.31</v>
      </c>
    </row>
    <row r="26" spans="1:7" s="162" customFormat="1" x14ac:dyDescent="0.25">
      <c r="A26" s="64" t="s">
        <v>575</v>
      </c>
      <c r="B26" s="76">
        <v>4241745</v>
      </c>
      <c r="C26" s="76">
        <v>90000</v>
      </c>
      <c r="D26" s="76">
        <v>4331745</v>
      </c>
      <c r="E26" s="76">
        <v>1794551.61</v>
      </c>
      <c r="F26" s="76">
        <v>1754515.02</v>
      </c>
      <c r="G26" s="76">
        <v>2537193.39</v>
      </c>
    </row>
    <row r="27" spans="1:7" s="162" customFormat="1" x14ac:dyDescent="0.25">
      <c r="A27" s="64" t="s">
        <v>576</v>
      </c>
      <c r="B27" s="76">
        <v>2624463</v>
      </c>
      <c r="C27" s="76">
        <v>150000</v>
      </c>
      <c r="D27" s="76">
        <v>2774463</v>
      </c>
      <c r="E27" s="76">
        <v>1072753.44</v>
      </c>
      <c r="F27" s="76">
        <v>1072711.75</v>
      </c>
      <c r="G27" s="76">
        <v>1701709.56</v>
      </c>
    </row>
    <row r="28" spans="1:7" s="162" customFormat="1" x14ac:dyDescent="0.25">
      <c r="A28" s="64" t="s">
        <v>577</v>
      </c>
      <c r="B28" s="76">
        <v>3832873</v>
      </c>
      <c r="C28" s="76">
        <v>1239000</v>
      </c>
      <c r="D28" s="76">
        <v>5071873</v>
      </c>
      <c r="E28" s="76">
        <v>995194.15</v>
      </c>
      <c r="F28" s="76">
        <v>995194.15</v>
      </c>
      <c r="G28" s="76">
        <v>4076678.85</v>
      </c>
    </row>
    <row r="29" spans="1:7" s="162" customFormat="1" x14ac:dyDescent="0.25">
      <c r="A29" s="64" t="s">
        <v>578</v>
      </c>
      <c r="B29" s="76">
        <v>6458955</v>
      </c>
      <c r="C29" s="76">
        <v>5205000</v>
      </c>
      <c r="D29" s="76">
        <v>11663955</v>
      </c>
      <c r="E29" s="76">
        <v>2728946.36</v>
      </c>
      <c r="F29" s="76">
        <v>2728946.36</v>
      </c>
      <c r="G29" s="76">
        <v>8935008.6400000006</v>
      </c>
    </row>
    <row r="30" spans="1:7" s="162" customFormat="1" x14ac:dyDescent="0.25">
      <c r="A30" s="64" t="s">
        <v>579</v>
      </c>
      <c r="B30" s="76">
        <v>1145669</v>
      </c>
      <c r="C30" s="76">
        <v>22800000</v>
      </c>
      <c r="D30" s="76">
        <v>23945669</v>
      </c>
      <c r="E30" s="76">
        <v>372652.9</v>
      </c>
      <c r="F30" s="76">
        <v>372652.9</v>
      </c>
      <c r="G30" s="76">
        <v>23573016.100000001</v>
      </c>
    </row>
    <row r="31" spans="1:7" s="162" customFormat="1" x14ac:dyDescent="0.25">
      <c r="A31" s="64" t="s">
        <v>580</v>
      </c>
      <c r="B31" s="76">
        <v>853379</v>
      </c>
      <c r="C31" s="76">
        <v>150000</v>
      </c>
      <c r="D31" s="76">
        <v>1003379</v>
      </c>
      <c r="E31" s="76">
        <v>360170.93</v>
      </c>
      <c r="F31" s="76">
        <v>360170.93</v>
      </c>
      <c r="G31" s="76">
        <v>643208.06999999995</v>
      </c>
    </row>
    <row r="32" spans="1:7" s="162" customFormat="1" x14ac:dyDescent="0.25">
      <c r="A32" s="64" t="s">
        <v>581</v>
      </c>
      <c r="B32" s="76">
        <v>1007413</v>
      </c>
      <c r="C32" s="76">
        <v>0</v>
      </c>
      <c r="D32" s="76">
        <v>1007413</v>
      </c>
      <c r="E32" s="76">
        <v>112301</v>
      </c>
      <c r="F32" s="76">
        <v>112301</v>
      </c>
      <c r="G32" s="76">
        <v>895112</v>
      </c>
    </row>
    <row r="33" spans="1:7" s="162" customFormat="1" x14ac:dyDescent="0.25">
      <c r="A33" s="64" t="s">
        <v>582</v>
      </c>
      <c r="B33" s="76">
        <v>2375806</v>
      </c>
      <c r="C33" s="76">
        <v>873000</v>
      </c>
      <c r="D33" s="76">
        <v>3248806</v>
      </c>
      <c r="E33" s="76">
        <v>951076.41</v>
      </c>
      <c r="F33" s="76">
        <v>947076.41</v>
      </c>
      <c r="G33" s="76">
        <v>2297729.59</v>
      </c>
    </row>
    <row r="34" spans="1:7" s="162" customFormat="1" x14ac:dyDescent="0.25">
      <c r="A34" s="64" t="s">
        <v>583</v>
      </c>
      <c r="B34" s="76">
        <v>245569</v>
      </c>
      <c r="C34" s="76">
        <v>0</v>
      </c>
      <c r="D34" s="76">
        <v>245569</v>
      </c>
      <c r="E34" s="76">
        <v>67642.429999999993</v>
      </c>
      <c r="F34" s="76">
        <v>67642.429999999993</v>
      </c>
      <c r="G34" s="76">
        <v>177926.57</v>
      </c>
    </row>
    <row r="35" spans="1:7" s="162" customFormat="1" x14ac:dyDescent="0.25">
      <c r="A35" s="64" t="s">
        <v>584</v>
      </c>
      <c r="B35" s="76">
        <v>13421071.33</v>
      </c>
      <c r="C35" s="76">
        <v>1312200</v>
      </c>
      <c r="D35" s="76">
        <v>14733271.33</v>
      </c>
      <c r="E35" s="76">
        <v>6123271.5199999996</v>
      </c>
      <c r="F35" s="76">
        <v>4680959.5199999996</v>
      </c>
      <c r="G35" s="76">
        <v>8609999.8100000005</v>
      </c>
    </row>
    <row r="36" spans="1:7" s="162" customFormat="1" x14ac:dyDescent="0.25">
      <c r="A36" s="64" t="s">
        <v>585</v>
      </c>
      <c r="B36" s="76">
        <v>30789427.670000002</v>
      </c>
      <c r="C36" s="76">
        <v>3500000</v>
      </c>
      <c r="D36" s="76">
        <v>34289427.670000002</v>
      </c>
      <c r="E36" s="76">
        <v>14286438.619999999</v>
      </c>
      <c r="F36" s="76">
        <v>13013570.34</v>
      </c>
      <c r="G36" s="76">
        <v>20002989.050000001</v>
      </c>
    </row>
    <row r="37" spans="1:7" s="162" customFormat="1" x14ac:dyDescent="0.25">
      <c r="A37" s="64" t="s">
        <v>586</v>
      </c>
      <c r="B37" s="76">
        <v>1461260</v>
      </c>
      <c r="C37" s="76">
        <v>25000</v>
      </c>
      <c r="D37" s="76">
        <v>1486260</v>
      </c>
      <c r="E37" s="76">
        <v>601233.6</v>
      </c>
      <c r="F37" s="76">
        <v>601233.6</v>
      </c>
      <c r="G37" s="76">
        <v>885026.4</v>
      </c>
    </row>
    <row r="38" spans="1:7" s="162" customFormat="1" x14ac:dyDescent="0.25">
      <c r="A38" s="64" t="s">
        <v>587</v>
      </c>
      <c r="B38" s="76">
        <v>2994116</v>
      </c>
      <c r="C38" s="76">
        <v>235000</v>
      </c>
      <c r="D38" s="76">
        <v>3229116</v>
      </c>
      <c r="E38" s="76">
        <v>1304527.47</v>
      </c>
      <c r="F38" s="76">
        <v>1304527.47</v>
      </c>
      <c r="G38" s="76">
        <v>1924588.53</v>
      </c>
    </row>
    <row r="39" spans="1:7" s="162" customFormat="1" x14ac:dyDescent="0.25">
      <c r="A39" s="64" t="s">
        <v>588</v>
      </c>
      <c r="B39" s="76">
        <v>657451</v>
      </c>
      <c r="C39" s="76">
        <v>0</v>
      </c>
      <c r="D39" s="76">
        <v>657451</v>
      </c>
      <c r="E39" s="76">
        <v>211627.45</v>
      </c>
      <c r="F39" s="76">
        <v>211627.45</v>
      </c>
      <c r="G39" s="76">
        <v>445823.55</v>
      </c>
    </row>
    <row r="40" spans="1:7" s="162" customFormat="1" x14ac:dyDescent="0.25">
      <c r="A40" s="64" t="s">
        <v>589</v>
      </c>
      <c r="B40" s="76">
        <v>12445484</v>
      </c>
      <c r="C40" s="76">
        <v>2000000</v>
      </c>
      <c r="D40" s="76">
        <v>14445484</v>
      </c>
      <c r="E40" s="76">
        <v>4208848.1399999997</v>
      </c>
      <c r="F40" s="76">
        <v>4187298.15</v>
      </c>
      <c r="G40" s="76">
        <v>10236635.859999999</v>
      </c>
    </row>
    <row r="41" spans="1:7" s="162" customFormat="1" x14ac:dyDescent="0.25">
      <c r="A41" s="64" t="s">
        <v>590</v>
      </c>
      <c r="B41" s="76">
        <v>3883525</v>
      </c>
      <c r="C41" s="76">
        <v>0</v>
      </c>
      <c r="D41" s="76">
        <v>3883525</v>
      </c>
      <c r="E41" s="76">
        <v>851665.54</v>
      </c>
      <c r="F41" s="76">
        <v>851665.54</v>
      </c>
      <c r="G41" s="76">
        <v>3031859.46</v>
      </c>
    </row>
    <row r="42" spans="1:7" s="162" customFormat="1" x14ac:dyDescent="0.25">
      <c r="A42" s="64" t="s">
        <v>591</v>
      </c>
      <c r="B42" s="76">
        <v>2743524</v>
      </c>
      <c r="C42" s="76">
        <v>191000</v>
      </c>
      <c r="D42" s="76">
        <v>2934524</v>
      </c>
      <c r="E42" s="76">
        <v>1137069.8500000001</v>
      </c>
      <c r="F42" s="76">
        <v>1137069.8500000001</v>
      </c>
      <c r="G42" s="76">
        <v>1797454.15</v>
      </c>
    </row>
    <row r="43" spans="1:7" s="162" customFormat="1" x14ac:dyDescent="0.25">
      <c r="A43" s="64" t="s">
        <v>592</v>
      </c>
      <c r="B43" s="76">
        <v>2659324</v>
      </c>
      <c r="C43" s="76">
        <v>850000</v>
      </c>
      <c r="D43" s="76">
        <v>3509324</v>
      </c>
      <c r="E43" s="76">
        <v>691450.97</v>
      </c>
      <c r="F43" s="76">
        <v>691450.97</v>
      </c>
      <c r="G43" s="76">
        <v>2817873.03</v>
      </c>
    </row>
    <row r="44" spans="1:7" s="162" customFormat="1" x14ac:dyDescent="0.25">
      <c r="A44" s="64" t="s">
        <v>593</v>
      </c>
      <c r="B44" s="76">
        <v>6373856</v>
      </c>
      <c r="C44" s="76">
        <v>3175000</v>
      </c>
      <c r="D44" s="76">
        <v>9548856</v>
      </c>
      <c r="E44" s="76">
        <v>6413480.5300000003</v>
      </c>
      <c r="F44" s="76">
        <v>6413480.5300000003</v>
      </c>
      <c r="G44" s="76">
        <v>3135375.47</v>
      </c>
    </row>
    <row r="45" spans="1:7" s="162" customFormat="1" x14ac:dyDescent="0.25">
      <c r="A45" s="64" t="s">
        <v>594</v>
      </c>
      <c r="B45" s="76">
        <v>8700753</v>
      </c>
      <c r="C45" s="76">
        <v>873000</v>
      </c>
      <c r="D45" s="76">
        <v>9573753</v>
      </c>
      <c r="E45" s="76">
        <v>1936073.42</v>
      </c>
      <c r="F45" s="76">
        <v>1936073.42</v>
      </c>
      <c r="G45" s="76">
        <v>7637679.5800000001</v>
      </c>
    </row>
    <row r="46" spans="1:7" s="162" customFormat="1" x14ac:dyDescent="0.25">
      <c r="A46" s="64" t="s">
        <v>595</v>
      </c>
      <c r="B46" s="76">
        <v>2086718</v>
      </c>
      <c r="C46" s="76">
        <v>30000</v>
      </c>
      <c r="D46" s="76">
        <v>2116718</v>
      </c>
      <c r="E46" s="76">
        <v>911717.5</v>
      </c>
      <c r="F46" s="76">
        <v>911717.5</v>
      </c>
      <c r="G46" s="76">
        <v>1205000.5</v>
      </c>
    </row>
    <row r="47" spans="1:7" s="162" customFormat="1" x14ac:dyDescent="0.25">
      <c r="A47" s="64" t="s">
        <v>596</v>
      </c>
      <c r="B47" s="76">
        <v>3499519</v>
      </c>
      <c r="C47" s="76">
        <v>400000</v>
      </c>
      <c r="D47" s="76">
        <v>3899519</v>
      </c>
      <c r="E47" s="76">
        <v>1595867.57</v>
      </c>
      <c r="F47" s="76">
        <v>1595775.71</v>
      </c>
      <c r="G47" s="76">
        <v>2303651.4300000002</v>
      </c>
    </row>
    <row r="48" spans="1:7" s="162" customFormat="1" x14ac:dyDescent="0.25">
      <c r="A48" s="64" t="s">
        <v>597</v>
      </c>
      <c r="B48" s="76">
        <v>1220727</v>
      </c>
      <c r="C48" s="76">
        <v>550000</v>
      </c>
      <c r="D48" s="76">
        <v>1770727</v>
      </c>
      <c r="E48" s="76">
        <v>480054.08</v>
      </c>
      <c r="F48" s="76">
        <v>479943.72</v>
      </c>
      <c r="G48" s="76">
        <v>1290672.92</v>
      </c>
    </row>
    <row r="49" spans="1:7" x14ac:dyDescent="0.25">
      <c r="A49" s="64" t="s">
        <v>598</v>
      </c>
      <c r="B49" s="76">
        <v>1885469</v>
      </c>
      <c r="C49" s="76">
        <v>268000</v>
      </c>
      <c r="D49" s="76">
        <v>2153469</v>
      </c>
      <c r="E49" s="76">
        <v>484094.26</v>
      </c>
      <c r="F49" s="76">
        <v>484052.28</v>
      </c>
      <c r="G49" s="76">
        <v>1669374.74</v>
      </c>
    </row>
    <row r="50" spans="1:7" x14ac:dyDescent="0.25">
      <c r="A50" s="64" t="s">
        <v>599</v>
      </c>
      <c r="B50" s="76">
        <v>908372</v>
      </c>
      <c r="C50" s="76">
        <v>517000</v>
      </c>
      <c r="D50" s="76">
        <v>1425372</v>
      </c>
      <c r="E50" s="76">
        <v>626011.79</v>
      </c>
      <c r="F50" s="76">
        <v>626011.79</v>
      </c>
      <c r="G50" s="76">
        <v>799360.21</v>
      </c>
    </row>
    <row r="51" spans="1:7" x14ac:dyDescent="0.25">
      <c r="A51" s="64" t="s">
        <v>600</v>
      </c>
      <c r="B51" s="76">
        <v>888338</v>
      </c>
      <c r="C51" s="76">
        <v>0</v>
      </c>
      <c r="D51" s="76">
        <v>888338</v>
      </c>
      <c r="E51" s="76">
        <v>301627</v>
      </c>
      <c r="F51" s="76">
        <v>301627</v>
      </c>
      <c r="G51" s="76">
        <v>586711</v>
      </c>
    </row>
    <row r="52" spans="1:7" x14ac:dyDescent="0.25">
      <c r="A52" s="64" t="s">
        <v>601</v>
      </c>
      <c r="B52" s="76">
        <v>5244916</v>
      </c>
      <c r="C52" s="76">
        <v>0</v>
      </c>
      <c r="D52" s="76">
        <v>5244916</v>
      </c>
      <c r="E52" s="76">
        <v>2239603.2200000002</v>
      </c>
      <c r="F52" s="76">
        <v>2239603.2200000002</v>
      </c>
      <c r="G52" s="76">
        <v>3005312.78</v>
      </c>
    </row>
    <row r="53" spans="1:7" x14ac:dyDescent="0.25">
      <c r="A53" s="64" t="s">
        <v>602</v>
      </c>
      <c r="B53" s="76">
        <v>14202338</v>
      </c>
      <c r="C53" s="76">
        <v>800000</v>
      </c>
      <c r="D53" s="76">
        <v>15002338</v>
      </c>
      <c r="E53" s="76">
        <v>7901169.0199999996</v>
      </c>
      <c r="F53" s="76">
        <v>7901169.0199999996</v>
      </c>
      <c r="G53" s="76">
        <v>7101168.9800000004</v>
      </c>
    </row>
    <row r="54" spans="1:7" x14ac:dyDescent="0.25">
      <c r="A54" s="64" t="s">
        <v>603</v>
      </c>
      <c r="B54" s="76">
        <v>2619600</v>
      </c>
      <c r="C54" s="76">
        <v>450158</v>
      </c>
      <c r="D54" s="76">
        <v>3069758</v>
      </c>
      <c r="E54" s="76">
        <v>1695458</v>
      </c>
      <c r="F54" s="76">
        <v>1695458</v>
      </c>
      <c r="G54" s="76">
        <v>1374300</v>
      </c>
    </row>
    <row r="55" spans="1:7" x14ac:dyDescent="0.25">
      <c r="A55" s="64" t="s">
        <v>604</v>
      </c>
      <c r="B55" s="76">
        <v>0</v>
      </c>
      <c r="C55" s="76">
        <v>3600000</v>
      </c>
      <c r="D55" s="76">
        <v>3600000</v>
      </c>
      <c r="E55" s="76">
        <v>0</v>
      </c>
      <c r="F55" s="76">
        <v>0</v>
      </c>
      <c r="G55" s="76">
        <v>3600000</v>
      </c>
    </row>
    <row r="56" spans="1:7" x14ac:dyDescent="0.25">
      <c r="A56" s="32" t="s">
        <v>153</v>
      </c>
      <c r="B56" s="50"/>
      <c r="C56" s="50"/>
      <c r="D56" s="50"/>
      <c r="E56" s="50"/>
      <c r="F56" s="50"/>
      <c r="G56" s="50"/>
    </row>
    <row r="57" spans="1:7" x14ac:dyDescent="0.25">
      <c r="A57" s="3" t="s">
        <v>389</v>
      </c>
      <c r="B57" s="4">
        <v>272700000</v>
      </c>
      <c r="C57" s="4">
        <v>35551225.68</v>
      </c>
      <c r="D57" s="4">
        <v>308251225.68000001</v>
      </c>
      <c r="E57" s="4">
        <v>49165493.850000001</v>
      </c>
      <c r="F57" s="4">
        <v>48519908.5</v>
      </c>
      <c r="G57" s="4">
        <v>259085731.83000001</v>
      </c>
    </row>
    <row r="58" spans="1:7" x14ac:dyDescent="0.25">
      <c r="A58" s="64" t="s">
        <v>567</v>
      </c>
      <c r="B58" s="76">
        <v>11466408.84</v>
      </c>
      <c r="C58" s="76">
        <v>2827991</v>
      </c>
      <c r="D58" s="76">
        <v>14294399.84</v>
      </c>
      <c r="E58" s="76">
        <v>2090917.85</v>
      </c>
      <c r="F58" s="76">
        <v>2090917.85</v>
      </c>
      <c r="G58" s="76">
        <v>12203481.99</v>
      </c>
    </row>
    <row r="59" spans="1:7" s="162" customFormat="1" x14ac:dyDescent="0.25">
      <c r="A59" s="64" t="s">
        <v>570</v>
      </c>
      <c r="B59" s="76">
        <v>151450000</v>
      </c>
      <c r="C59" s="76">
        <v>-2470745.84</v>
      </c>
      <c r="D59" s="76">
        <v>148979254.16</v>
      </c>
      <c r="E59" s="76">
        <v>3170644.53</v>
      </c>
      <c r="F59" s="76">
        <v>3170644.53</v>
      </c>
      <c r="G59" s="76">
        <v>145808609.63</v>
      </c>
    </row>
    <row r="60" spans="1:7" s="162" customFormat="1" x14ac:dyDescent="0.25">
      <c r="A60" s="64" t="s">
        <v>572</v>
      </c>
      <c r="B60" s="76">
        <v>27600000</v>
      </c>
      <c r="C60" s="76">
        <v>0</v>
      </c>
      <c r="D60" s="76">
        <v>27600000</v>
      </c>
      <c r="E60" s="76">
        <v>11500000</v>
      </c>
      <c r="F60" s="76">
        <v>11500000</v>
      </c>
      <c r="G60" s="76">
        <v>16100000</v>
      </c>
    </row>
    <row r="61" spans="1:7" s="162" customFormat="1" x14ac:dyDescent="0.25">
      <c r="A61" s="64" t="s">
        <v>578</v>
      </c>
      <c r="B61" s="76">
        <v>5250000</v>
      </c>
      <c r="C61" s="76">
        <v>8874744.5199999996</v>
      </c>
      <c r="D61" s="76">
        <v>14124744.52</v>
      </c>
      <c r="E61" s="76">
        <v>0</v>
      </c>
      <c r="F61" s="76">
        <v>0</v>
      </c>
      <c r="G61" s="76">
        <v>14124744.52</v>
      </c>
    </row>
    <row r="62" spans="1:7" s="162" customFormat="1" x14ac:dyDescent="0.25">
      <c r="A62" s="64" t="s">
        <v>579</v>
      </c>
      <c r="B62" s="76">
        <v>0</v>
      </c>
      <c r="C62" s="76">
        <v>9450000</v>
      </c>
      <c r="D62" s="76">
        <v>9450000</v>
      </c>
      <c r="E62" s="76">
        <v>0</v>
      </c>
      <c r="F62" s="76">
        <v>0</v>
      </c>
      <c r="G62" s="76">
        <v>9450000</v>
      </c>
    </row>
    <row r="63" spans="1:7" s="162" customFormat="1" x14ac:dyDescent="0.25">
      <c r="A63" s="64" t="s">
        <v>605</v>
      </c>
      <c r="B63" s="76">
        <v>44395261</v>
      </c>
      <c r="C63" s="76">
        <v>2491016</v>
      </c>
      <c r="D63" s="76">
        <v>46886277</v>
      </c>
      <c r="E63" s="76">
        <v>16675439.710000001</v>
      </c>
      <c r="F63" s="76">
        <v>16064525.32</v>
      </c>
      <c r="G63" s="76">
        <v>30210837.289999999</v>
      </c>
    </row>
    <row r="64" spans="1:7" s="162" customFormat="1" x14ac:dyDescent="0.25">
      <c r="A64" s="64" t="s">
        <v>606</v>
      </c>
      <c r="B64" s="76">
        <v>8451731</v>
      </c>
      <c r="C64" s="76">
        <v>1124000</v>
      </c>
      <c r="D64" s="76">
        <v>9575731</v>
      </c>
      <c r="E64" s="76">
        <v>3333666.33</v>
      </c>
      <c r="F64" s="76">
        <v>3333325.47</v>
      </c>
      <c r="G64" s="76">
        <v>6242064.6699999999</v>
      </c>
    </row>
    <row r="65" spans="1:7" s="162" customFormat="1" x14ac:dyDescent="0.25">
      <c r="A65" s="64" t="s">
        <v>607</v>
      </c>
      <c r="B65" s="76">
        <v>2842329</v>
      </c>
      <c r="C65" s="76">
        <v>91000</v>
      </c>
      <c r="D65" s="76">
        <v>2933329</v>
      </c>
      <c r="E65" s="76">
        <v>1062416.6299999999</v>
      </c>
      <c r="F65" s="76">
        <v>1062416.6299999999</v>
      </c>
      <c r="G65" s="76">
        <v>1870912.37</v>
      </c>
    </row>
    <row r="66" spans="1:7" s="162" customFormat="1" x14ac:dyDescent="0.25">
      <c r="A66" s="64" t="s">
        <v>608</v>
      </c>
      <c r="B66" s="76">
        <v>1326661</v>
      </c>
      <c r="C66" s="76">
        <v>35000</v>
      </c>
      <c r="D66" s="76">
        <v>1361661</v>
      </c>
      <c r="E66" s="76">
        <v>526516.94999999995</v>
      </c>
      <c r="F66" s="76">
        <v>526516.94999999995</v>
      </c>
      <c r="G66" s="76">
        <v>835144.05</v>
      </c>
    </row>
    <row r="67" spans="1:7" s="162" customFormat="1" x14ac:dyDescent="0.25">
      <c r="A67" s="64" t="s">
        <v>609</v>
      </c>
      <c r="B67" s="76">
        <v>426911</v>
      </c>
      <c r="C67" s="76">
        <v>0</v>
      </c>
      <c r="D67" s="76">
        <v>426911</v>
      </c>
      <c r="E67" s="76">
        <v>159593.4</v>
      </c>
      <c r="F67" s="76">
        <v>159593.4</v>
      </c>
      <c r="G67" s="76">
        <v>267317.59999999998</v>
      </c>
    </row>
    <row r="68" spans="1:7" x14ac:dyDescent="0.25">
      <c r="A68" s="64" t="s">
        <v>582</v>
      </c>
      <c r="B68" s="76">
        <v>0</v>
      </c>
      <c r="C68" s="76">
        <v>608000</v>
      </c>
      <c r="D68" s="76">
        <v>608000</v>
      </c>
      <c r="E68" s="76">
        <v>0</v>
      </c>
      <c r="F68" s="76">
        <v>0</v>
      </c>
      <c r="G68" s="76">
        <v>608000</v>
      </c>
    </row>
    <row r="69" spans="1:7" x14ac:dyDescent="0.25">
      <c r="A69" s="64" t="s">
        <v>584</v>
      </c>
      <c r="B69" s="76">
        <v>15340698.16</v>
      </c>
      <c r="C69" s="76">
        <v>6100000</v>
      </c>
      <c r="D69" s="76">
        <v>21440698.16</v>
      </c>
      <c r="E69" s="76">
        <v>8060158.3600000003</v>
      </c>
      <c r="F69" s="76">
        <v>8060158.3600000003</v>
      </c>
      <c r="G69" s="76">
        <v>13380539.800000001</v>
      </c>
    </row>
    <row r="70" spans="1:7" x14ac:dyDescent="0.25">
      <c r="A70" s="64" t="s">
        <v>585</v>
      </c>
      <c r="B70" s="76">
        <v>4150000</v>
      </c>
      <c r="C70" s="76">
        <v>5300000</v>
      </c>
      <c r="D70" s="76">
        <v>9450000</v>
      </c>
      <c r="E70" s="76">
        <v>2498920.09</v>
      </c>
      <c r="F70" s="76">
        <v>2464589.9900000002</v>
      </c>
      <c r="G70" s="76">
        <v>6951079.9100000001</v>
      </c>
    </row>
    <row r="71" spans="1:7" x14ac:dyDescent="0.25">
      <c r="A71" s="64" t="s">
        <v>593</v>
      </c>
      <c r="B71" s="76">
        <v>0</v>
      </c>
      <c r="C71" s="76">
        <v>733000</v>
      </c>
      <c r="D71" s="76">
        <v>733000</v>
      </c>
      <c r="E71" s="76">
        <v>0</v>
      </c>
      <c r="F71" s="76">
        <v>0</v>
      </c>
      <c r="G71" s="76">
        <v>733000</v>
      </c>
    </row>
    <row r="72" spans="1:7" x14ac:dyDescent="0.25">
      <c r="A72" s="64" t="s">
        <v>598</v>
      </c>
      <c r="B72" s="76">
        <v>0</v>
      </c>
      <c r="C72" s="76">
        <v>200000</v>
      </c>
      <c r="D72" s="76">
        <v>200000</v>
      </c>
      <c r="E72" s="76">
        <v>0</v>
      </c>
      <c r="F72" s="76">
        <v>0</v>
      </c>
      <c r="G72" s="76">
        <v>200000</v>
      </c>
    </row>
    <row r="73" spans="1:7" x14ac:dyDescent="0.25">
      <c r="A73" s="64" t="s">
        <v>599</v>
      </c>
      <c r="B73" s="76">
        <v>0</v>
      </c>
      <c r="C73" s="76">
        <v>100000</v>
      </c>
      <c r="D73" s="76">
        <v>100000</v>
      </c>
      <c r="E73" s="76">
        <v>0</v>
      </c>
      <c r="F73" s="76">
        <v>0</v>
      </c>
      <c r="G73" s="76">
        <v>100000</v>
      </c>
    </row>
    <row r="74" spans="1:7" x14ac:dyDescent="0.25">
      <c r="A74" s="64" t="s">
        <v>600</v>
      </c>
      <c r="B74" s="76">
        <v>0</v>
      </c>
      <c r="C74" s="76">
        <v>87220</v>
      </c>
      <c r="D74" s="76">
        <v>87220</v>
      </c>
      <c r="E74" s="76">
        <v>87220</v>
      </c>
      <c r="F74" s="76">
        <v>87220</v>
      </c>
      <c r="G74" s="76">
        <v>0</v>
      </c>
    </row>
    <row r="75" spans="1:7" x14ac:dyDescent="0.25">
      <c r="A75" s="32" t="s">
        <v>153</v>
      </c>
      <c r="B75" s="50"/>
      <c r="C75" s="50"/>
      <c r="D75" s="50"/>
      <c r="E75" s="50"/>
      <c r="F75" s="50"/>
      <c r="G75" s="50"/>
    </row>
    <row r="76" spans="1:7" x14ac:dyDescent="0.25">
      <c r="A76" s="3" t="s">
        <v>385</v>
      </c>
      <c r="B76" s="4">
        <f>SUM(B57,B9)</f>
        <v>525000000</v>
      </c>
      <c r="C76" s="4">
        <f t="shared" ref="C76:G76" si="0">SUM(C57,C9)</f>
        <v>136441807.63</v>
      </c>
      <c r="D76" s="4">
        <f t="shared" si="0"/>
        <v>661441807.63</v>
      </c>
      <c r="E76" s="4">
        <f t="shared" si="0"/>
        <v>161178714.93000001</v>
      </c>
      <c r="F76" s="4">
        <f t="shared" si="0"/>
        <v>157610797.44</v>
      </c>
      <c r="G76" s="4">
        <f t="shared" si="0"/>
        <v>500263092.70000005</v>
      </c>
    </row>
    <row r="77" spans="1:7" x14ac:dyDescent="0.25">
      <c r="A77" s="56"/>
      <c r="B77" s="56"/>
      <c r="C77" s="56"/>
      <c r="D77" s="56"/>
      <c r="E77" s="56"/>
      <c r="F77" s="56"/>
      <c r="G77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6:G57 B9:G9 B75:G7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6 B56:G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2" zoomScale="90" zoomScaleNormal="90" workbookViewId="0">
      <selection activeCell="F66" sqref="F6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390</v>
      </c>
      <c r="B1" s="183"/>
      <c r="C1" s="183"/>
      <c r="D1" s="183"/>
      <c r="E1" s="183"/>
      <c r="F1" s="183"/>
      <c r="G1" s="183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391</v>
      </c>
      <c r="B3" s="117"/>
      <c r="C3" s="117"/>
      <c r="D3" s="117"/>
      <c r="E3" s="117"/>
      <c r="F3" s="117"/>
      <c r="G3" s="118"/>
    </row>
    <row r="4" spans="1:7" x14ac:dyDescent="0.25">
      <c r="A4" s="116" t="s">
        <v>392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71" t="s">
        <v>6</v>
      </c>
      <c r="B7" s="179" t="s">
        <v>304</v>
      </c>
      <c r="C7" s="180"/>
      <c r="D7" s="180"/>
      <c r="E7" s="180"/>
      <c r="F7" s="181"/>
      <c r="G7" s="175" t="s">
        <v>393</v>
      </c>
    </row>
    <row r="8" spans="1:7" ht="30" x14ac:dyDescent="0.25">
      <c r="A8" s="172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174"/>
    </row>
    <row r="9" spans="1:7" ht="16.5" customHeight="1" x14ac:dyDescent="0.25">
      <c r="A9" s="27" t="s">
        <v>395</v>
      </c>
      <c r="B9" s="31">
        <v>252300000</v>
      </c>
      <c r="C9" s="31">
        <v>100890581.95</v>
      </c>
      <c r="D9" s="31">
        <v>353190581.94999999</v>
      </c>
      <c r="E9" s="31">
        <v>112013221.08</v>
      </c>
      <c r="F9" s="31">
        <v>109090888.94</v>
      </c>
      <c r="G9" s="31">
        <v>241177360.87</v>
      </c>
    </row>
    <row r="10" spans="1:7" ht="15" customHeight="1" x14ac:dyDescent="0.25">
      <c r="A10" s="59" t="s">
        <v>396</v>
      </c>
      <c r="B10" s="48">
        <v>115409770</v>
      </c>
      <c r="C10" s="48">
        <v>-3419735.8</v>
      </c>
      <c r="D10" s="48">
        <v>111990034.2</v>
      </c>
      <c r="E10" s="48">
        <v>40135913.340000004</v>
      </c>
      <c r="F10" s="48">
        <v>37307660.579999998</v>
      </c>
      <c r="G10" s="48">
        <v>71854120.859999999</v>
      </c>
    </row>
    <row r="11" spans="1:7" x14ac:dyDescent="0.25">
      <c r="A11" s="79" t="s">
        <v>397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79" t="s">
        <v>398</v>
      </c>
      <c r="B12" s="48">
        <v>868071</v>
      </c>
      <c r="C12" s="48">
        <v>10000</v>
      </c>
      <c r="D12" s="48">
        <v>878071</v>
      </c>
      <c r="E12" s="48">
        <v>276744.51</v>
      </c>
      <c r="F12" s="48">
        <v>276744.51</v>
      </c>
      <c r="G12" s="48">
        <v>601326.49</v>
      </c>
    </row>
    <row r="13" spans="1:7" x14ac:dyDescent="0.25">
      <c r="A13" s="79" t="s">
        <v>399</v>
      </c>
      <c r="B13" s="48">
        <v>76552554</v>
      </c>
      <c r="C13" s="48">
        <v>5263200</v>
      </c>
      <c r="D13" s="48">
        <v>81815754</v>
      </c>
      <c r="E13" s="48">
        <v>33573389.409999996</v>
      </c>
      <c r="F13" s="48">
        <v>30788412.640000001</v>
      </c>
      <c r="G13" s="48">
        <v>48242364.590000004</v>
      </c>
    </row>
    <row r="14" spans="1:7" x14ac:dyDescent="0.25">
      <c r="A14" s="79" t="s">
        <v>400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79" t="s">
        <v>401</v>
      </c>
      <c r="B15" s="48">
        <v>31448169</v>
      </c>
      <c r="C15" s="48">
        <v>-8692935.8000000007</v>
      </c>
      <c r="D15" s="48">
        <v>22755233.199999999</v>
      </c>
      <c r="E15" s="48">
        <v>4623959.03</v>
      </c>
      <c r="F15" s="48">
        <v>4595683.03</v>
      </c>
      <c r="G15" s="48">
        <v>18131274.170000002</v>
      </c>
    </row>
    <row r="16" spans="1:7" x14ac:dyDescent="0.25">
      <c r="A16" s="79" t="s">
        <v>402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79" t="s">
        <v>403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79" t="s">
        <v>404</v>
      </c>
      <c r="B18" s="48">
        <v>6540976</v>
      </c>
      <c r="C18" s="48">
        <v>0</v>
      </c>
      <c r="D18" s="48">
        <v>6540976</v>
      </c>
      <c r="E18" s="48">
        <v>1661820.39</v>
      </c>
      <c r="F18" s="48">
        <v>1646820.4</v>
      </c>
      <c r="G18" s="48">
        <v>4879155.6100000003</v>
      </c>
    </row>
    <row r="19" spans="1:7" x14ac:dyDescent="0.25">
      <c r="A19" s="59" t="s">
        <v>405</v>
      </c>
      <c r="B19" s="48">
        <v>106066621</v>
      </c>
      <c r="C19" s="48">
        <v>71696843.900000006</v>
      </c>
      <c r="D19" s="48">
        <v>177763464.90000001</v>
      </c>
      <c r="E19" s="48">
        <v>53389239.520000003</v>
      </c>
      <c r="F19" s="48">
        <v>53306993.039999999</v>
      </c>
      <c r="G19" s="48">
        <v>124374225.38</v>
      </c>
    </row>
    <row r="20" spans="1:7" x14ac:dyDescent="0.25">
      <c r="A20" s="79" t="s">
        <v>406</v>
      </c>
      <c r="B20" s="48">
        <v>13690365</v>
      </c>
      <c r="C20" s="48">
        <v>11546716</v>
      </c>
      <c r="D20" s="48">
        <v>25237081</v>
      </c>
      <c r="E20" s="48">
        <v>17449230.82</v>
      </c>
      <c r="F20" s="48">
        <v>17445230.82</v>
      </c>
      <c r="G20" s="48">
        <v>7787850.1799999997</v>
      </c>
    </row>
    <row r="21" spans="1:7" x14ac:dyDescent="0.25">
      <c r="A21" s="79" t="s">
        <v>407</v>
      </c>
      <c r="B21" s="48">
        <v>56219187</v>
      </c>
      <c r="C21" s="48">
        <v>48560018.009999998</v>
      </c>
      <c r="D21" s="48">
        <v>104779205.01000001</v>
      </c>
      <c r="E21" s="48">
        <v>23456273.16</v>
      </c>
      <c r="F21" s="48">
        <v>23384820.879999999</v>
      </c>
      <c r="G21" s="48">
        <v>81322931.849999994</v>
      </c>
    </row>
    <row r="22" spans="1:7" x14ac:dyDescent="0.25">
      <c r="A22" s="79" t="s">
        <v>408</v>
      </c>
      <c r="B22" s="48">
        <v>853379</v>
      </c>
      <c r="C22" s="48">
        <v>150000</v>
      </c>
      <c r="D22" s="48">
        <v>1003379</v>
      </c>
      <c r="E22" s="48">
        <v>360170.93</v>
      </c>
      <c r="F22" s="48">
        <v>360170.93</v>
      </c>
      <c r="G22" s="48">
        <v>643208.06999999995</v>
      </c>
    </row>
    <row r="23" spans="1:7" x14ac:dyDescent="0.25">
      <c r="A23" s="79" t="s">
        <v>409</v>
      </c>
      <c r="B23" s="48">
        <v>8019655</v>
      </c>
      <c r="C23" s="48">
        <v>2749109.89</v>
      </c>
      <c r="D23" s="48">
        <v>10768764.890000001</v>
      </c>
      <c r="E23" s="48">
        <v>3741171.97</v>
      </c>
      <c r="F23" s="48">
        <v>3740969.75</v>
      </c>
      <c r="G23" s="48">
        <v>7027592.9199999999</v>
      </c>
    </row>
    <row r="24" spans="1:7" x14ac:dyDescent="0.25">
      <c r="A24" s="79" t="s">
        <v>410</v>
      </c>
      <c r="B24" s="48">
        <v>9708166</v>
      </c>
      <c r="C24" s="48">
        <v>873000</v>
      </c>
      <c r="D24" s="48">
        <v>10581166</v>
      </c>
      <c r="E24" s="48">
        <v>2048374.42</v>
      </c>
      <c r="F24" s="48">
        <v>2048374.42</v>
      </c>
      <c r="G24" s="48">
        <v>8532791.5800000001</v>
      </c>
    </row>
    <row r="25" spans="1:7" x14ac:dyDescent="0.25">
      <c r="A25" s="79" t="s">
        <v>411</v>
      </c>
      <c r="B25" s="48">
        <v>17575869</v>
      </c>
      <c r="C25" s="48">
        <v>7818000</v>
      </c>
      <c r="D25" s="48">
        <v>25393869</v>
      </c>
      <c r="E25" s="48">
        <v>6334018.2199999997</v>
      </c>
      <c r="F25" s="48">
        <v>6327426.2400000002</v>
      </c>
      <c r="G25" s="48">
        <v>19059850.780000001</v>
      </c>
    </row>
    <row r="26" spans="1:7" x14ac:dyDescent="0.25">
      <c r="A26" s="79" t="s">
        <v>412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59" t="s">
        <v>413</v>
      </c>
      <c r="B27" s="48">
        <v>14001671</v>
      </c>
      <c r="C27" s="48">
        <v>27763315.850000001</v>
      </c>
      <c r="D27" s="48">
        <v>41764986.850000001</v>
      </c>
      <c r="E27" s="48">
        <v>8891441.1999999993</v>
      </c>
      <c r="F27" s="48">
        <v>8879608.3000000007</v>
      </c>
      <c r="G27" s="48">
        <v>32873545.649999999</v>
      </c>
    </row>
    <row r="28" spans="1:7" x14ac:dyDescent="0.25">
      <c r="A28" s="82" t="s">
        <v>414</v>
      </c>
      <c r="B28" s="48">
        <v>6482146</v>
      </c>
      <c r="C28" s="48">
        <v>857000</v>
      </c>
      <c r="D28" s="48">
        <v>7339146</v>
      </c>
      <c r="E28" s="48">
        <v>2105307.77</v>
      </c>
      <c r="F28" s="48">
        <v>2093474.87</v>
      </c>
      <c r="G28" s="48">
        <v>5233838.2300000004</v>
      </c>
    </row>
    <row r="29" spans="1:7" x14ac:dyDescent="0.25">
      <c r="A29" s="79" t="s">
        <v>415</v>
      </c>
      <c r="B29" s="48">
        <v>1145669</v>
      </c>
      <c r="C29" s="48">
        <v>23694501.469999999</v>
      </c>
      <c r="D29" s="48">
        <v>24840170.469999999</v>
      </c>
      <c r="E29" s="48">
        <v>372652.9</v>
      </c>
      <c r="F29" s="48">
        <v>372652.9</v>
      </c>
      <c r="G29" s="48">
        <v>24467517.57</v>
      </c>
    </row>
    <row r="30" spans="1:7" x14ac:dyDescent="0.25">
      <c r="A30" s="79" t="s">
        <v>416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</row>
    <row r="31" spans="1:7" x14ac:dyDescent="0.25">
      <c r="A31" s="79" t="s">
        <v>417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</row>
    <row r="32" spans="1:7" x14ac:dyDescent="0.25">
      <c r="A32" s="79" t="s">
        <v>418</v>
      </c>
      <c r="B32" s="48">
        <v>0</v>
      </c>
      <c r="C32" s="48">
        <v>36814.379999999997</v>
      </c>
      <c r="D32" s="48">
        <v>36814.379999999997</v>
      </c>
      <c r="E32" s="48">
        <v>0</v>
      </c>
      <c r="F32" s="48">
        <v>0</v>
      </c>
      <c r="G32" s="48">
        <v>36814.379999999997</v>
      </c>
    </row>
    <row r="33" spans="1:7" ht="14.45" customHeight="1" x14ac:dyDescent="0.25">
      <c r="A33" s="79" t="s">
        <v>419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</row>
    <row r="34" spans="1:7" ht="14.45" customHeight="1" x14ac:dyDescent="0.25">
      <c r="A34" s="79" t="s">
        <v>420</v>
      </c>
      <c r="B34" s="48">
        <v>6373856</v>
      </c>
      <c r="C34" s="48">
        <v>3175000</v>
      </c>
      <c r="D34" s="48">
        <v>9548856</v>
      </c>
      <c r="E34" s="48">
        <v>6413480.5300000003</v>
      </c>
      <c r="F34" s="48">
        <v>6413480.5300000003</v>
      </c>
      <c r="G34" s="48">
        <v>3135375.47</v>
      </c>
    </row>
    <row r="35" spans="1:7" ht="14.45" customHeight="1" x14ac:dyDescent="0.25">
      <c r="A35" s="79" t="s">
        <v>421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14.45" customHeight="1" x14ac:dyDescent="0.25">
      <c r="A36" s="79" t="s">
        <v>422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ht="14.45" customHeight="1" x14ac:dyDescent="0.25">
      <c r="A37" s="60" t="s">
        <v>423</v>
      </c>
      <c r="B37" s="48">
        <v>16821938</v>
      </c>
      <c r="C37" s="48">
        <v>4850158</v>
      </c>
      <c r="D37" s="48">
        <v>21672096</v>
      </c>
      <c r="E37" s="48">
        <v>9596627.0199999996</v>
      </c>
      <c r="F37" s="48">
        <v>9596627.0199999996</v>
      </c>
      <c r="G37" s="48">
        <v>12075468.98</v>
      </c>
    </row>
    <row r="38" spans="1:7" x14ac:dyDescent="0.25">
      <c r="A38" s="82" t="s">
        <v>424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</row>
    <row r="39" spans="1:7" ht="30" x14ac:dyDescent="0.25">
      <c r="A39" s="82" t="s">
        <v>425</v>
      </c>
      <c r="B39" s="48">
        <v>16821938</v>
      </c>
      <c r="C39" s="48">
        <v>4850158</v>
      </c>
      <c r="D39" s="48">
        <v>21672096</v>
      </c>
      <c r="E39" s="48">
        <v>9596627.0199999996</v>
      </c>
      <c r="F39" s="48">
        <v>9596627.0199999996</v>
      </c>
      <c r="G39" s="48">
        <v>12075468.98</v>
      </c>
    </row>
    <row r="40" spans="1:7" x14ac:dyDescent="0.25">
      <c r="A40" s="82" t="s">
        <v>426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</row>
    <row r="41" spans="1:7" x14ac:dyDescent="0.25">
      <c r="A41" s="82" t="s">
        <v>427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</row>
    <row r="42" spans="1:7" x14ac:dyDescent="0.25">
      <c r="A42" s="82"/>
      <c r="B42" s="54"/>
      <c r="C42" s="54"/>
      <c r="D42" s="54"/>
      <c r="E42" s="54"/>
      <c r="F42" s="54"/>
      <c r="G42" s="54"/>
    </row>
    <row r="43" spans="1:7" x14ac:dyDescent="0.25">
      <c r="A43" s="3" t="s">
        <v>428</v>
      </c>
      <c r="B43" s="4">
        <v>272700000</v>
      </c>
      <c r="C43" s="4">
        <v>35551225.68</v>
      </c>
      <c r="D43" s="4">
        <v>308251225.68000001</v>
      </c>
      <c r="E43" s="4">
        <v>49165493.850000001</v>
      </c>
      <c r="F43" s="4">
        <v>48519908.5</v>
      </c>
      <c r="G43" s="4">
        <v>259085731.83000001</v>
      </c>
    </row>
    <row r="44" spans="1:7" x14ac:dyDescent="0.25">
      <c r="A44" s="59" t="s">
        <v>396</v>
      </c>
      <c r="B44" s="48">
        <v>85792857.159999996</v>
      </c>
      <c r="C44" s="48">
        <v>17968970</v>
      </c>
      <c r="D44" s="48">
        <v>103761827.16</v>
      </c>
      <c r="E44" s="48">
        <v>33206197.460000001</v>
      </c>
      <c r="F44" s="48">
        <v>32560612.109999999</v>
      </c>
      <c r="G44" s="48">
        <v>70555629.700000003</v>
      </c>
    </row>
    <row r="45" spans="1:7" x14ac:dyDescent="0.25">
      <c r="A45" s="82" t="s">
        <v>397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</row>
    <row r="46" spans="1:7" x14ac:dyDescent="0.25">
      <c r="A46" s="82" t="s">
        <v>398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</row>
    <row r="47" spans="1:7" x14ac:dyDescent="0.25">
      <c r="A47" s="82" t="s">
        <v>399</v>
      </c>
      <c r="B47" s="48">
        <v>19490698.16</v>
      </c>
      <c r="C47" s="48">
        <v>11487220</v>
      </c>
      <c r="D47" s="48">
        <v>30977918.16</v>
      </c>
      <c r="E47" s="48">
        <v>10646298.449999999</v>
      </c>
      <c r="F47" s="48">
        <v>10611968.35</v>
      </c>
      <c r="G47" s="48">
        <v>20331619.710000001</v>
      </c>
    </row>
    <row r="48" spans="1:7" x14ac:dyDescent="0.25">
      <c r="A48" s="82" t="s">
        <v>400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</row>
    <row r="49" spans="1:7" x14ac:dyDescent="0.25">
      <c r="A49" s="82" t="s">
        <v>401</v>
      </c>
      <c r="B49" s="48">
        <v>8859266</v>
      </c>
      <c r="C49" s="48">
        <v>2740734</v>
      </c>
      <c r="D49" s="48">
        <v>11600000</v>
      </c>
      <c r="E49" s="48">
        <v>802265.99</v>
      </c>
      <c r="F49" s="48">
        <v>802265.99</v>
      </c>
      <c r="G49" s="48">
        <v>10797734.01</v>
      </c>
    </row>
    <row r="50" spans="1:7" x14ac:dyDescent="0.25">
      <c r="A50" s="82" t="s">
        <v>402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25">
      <c r="A51" s="82" t="s">
        <v>403</v>
      </c>
      <c r="B51" s="48">
        <v>57442893</v>
      </c>
      <c r="C51" s="48">
        <v>3741016</v>
      </c>
      <c r="D51" s="48">
        <v>61183909</v>
      </c>
      <c r="E51" s="48">
        <v>21757633.02</v>
      </c>
      <c r="F51" s="48">
        <v>21146377.77</v>
      </c>
      <c r="G51" s="48">
        <v>39426275.979999997</v>
      </c>
    </row>
    <row r="52" spans="1:7" x14ac:dyDescent="0.25">
      <c r="A52" s="82" t="s">
        <v>404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25">
      <c r="A53" s="59" t="s">
        <v>405</v>
      </c>
      <c r="B53" s="48">
        <v>184300000</v>
      </c>
      <c r="C53" s="48">
        <v>-39022049.049999997</v>
      </c>
      <c r="D53" s="48">
        <v>145277950.94999999</v>
      </c>
      <c r="E53" s="48">
        <v>13572217.119999999</v>
      </c>
      <c r="F53" s="48">
        <v>13572217.119999999</v>
      </c>
      <c r="G53" s="48">
        <v>131705733.83</v>
      </c>
    </row>
    <row r="54" spans="1:7" x14ac:dyDescent="0.25">
      <c r="A54" s="82" t="s">
        <v>406</v>
      </c>
      <c r="B54" s="48">
        <v>0</v>
      </c>
      <c r="C54" s="48">
        <v>608000</v>
      </c>
      <c r="D54" s="48">
        <v>608000</v>
      </c>
      <c r="E54" s="48">
        <v>0</v>
      </c>
      <c r="F54" s="48">
        <v>0</v>
      </c>
      <c r="G54" s="48">
        <v>608000</v>
      </c>
    </row>
    <row r="55" spans="1:7" x14ac:dyDescent="0.25">
      <c r="A55" s="82" t="s">
        <v>407</v>
      </c>
      <c r="B55" s="48">
        <v>184300000</v>
      </c>
      <c r="C55" s="48">
        <v>-41464611.75</v>
      </c>
      <c r="D55" s="48">
        <v>142835388.25</v>
      </c>
      <c r="E55" s="48">
        <v>13572217.119999999</v>
      </c>
      <c r="F55" s="48">
        <v>13572217.119999999</v>
      </c>
      <c r="G55" s="48">
        <v>129263171.13</v>
      </c>
    </row>
    <row r="56" spans="1:7" x14ac:dyDescent="0.25">
      <c r="A56" s="82" t="s">
        <v>408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</row>
    <row r="57" spans="1:7" x14ac:dyDescent="0.25">
      <c r="A57" s="83" t="s">
        <v>409</v>
      </c>
      <c r="B57" s="48">
        <v>0</v>
      </c>
      <c r="C57" s="48">
        <v>706818.18</v>
      </c>
      <c r="D57" s="48">
        <v>706818.18</v>
      </c>
      <c r="E57" s="48">
        <v>0</v>
      </c>
      <c r="F57" s="48">
        <v>0</v>
      </c>
      <c r="G57" s="48">
        <v>706818.18</v>
      </c>
    </row>
    <row r="58" spans="1:7" x14ac:dyDescent="0.25">
      <c r="A58" s="82" t="s">
        <v>410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</row>
    <row r="59" spans="1:7" x14ac:dyDescent="0.25">
      <c r="A59" s="82" t="s">
        <v>411</v>
      </c>
      <c r="B59" s="48">
        <v>0</v>
      </c>
      <c r="C59" s="48">
        <v>1127744.52</v>
      </c>
      <c r="D59" s="48">
        <v>1127744.52</v>
      </c>
      <c r="E59" s="48">
        <v>0</v>
      </c>
      <c r="F59" s="48">
        <v>0</v>
      </c>
      <c r="G59" s="48">
        <v>1127744.52</v>
      </c>
    </row>
    <row r="60" spans="1:7" x14ac:dyDescent="0.25">
      <c r="A60" s="82" t="s">
        <v>412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25">
      <c r="A61" s="59" t="s">
        <v>413</v>
      </c>
      <c r="B61" s="48">
        <v>0</v>
      </c>
      <c r="C61" s="48">
        <v>56517047.729999997</v>
      </c>
      <c r="D61" s="48">
        <v>56517047.729999997</v>
      </c>
      <c r="E61" s="48">
        <v>1098427.4099999999</v>
      </c>
      <c r="F61" s="48">
        <v>1098427.4099999999</v>
      </c>
      <c r="G61" s="48">
        <v>55418620.32</v>
      </c>
    </row>
    <row r="62" spans="1:7" x14ac:dyDescent="0.25">
      <c r="A62" s="82" t="s">
        <v>414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25">
      <c r="A63" s="82" t="s">
        <v>415</v>
      </c>
      <c r="B63" s="48">
        <v>0</v>
      </c>
      <c r="C63" s="48">
        <v>19077362.82</v>
      </c>
      <c r="D63" s="48">
        <v>19077362.82</v>
      </c>
      <c r="E63" s="48">
        <v>995002.93</v>
      </c>
      <c r="F63" s="48">
        <v>995002.93</v>
      </c>
      <c r="G63" s="48">
        <v>18082359.890000001</v>
      </c>
    </row>
    <row r="64" spans="1:7" x14ac:dyDescent="0.25">
      <c r="A64" s="82" t="s">
        <v>416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</row>
    <row r="65" spans="1:7" x14ac:dyDescent="0.25">
      <c r="A65" s="82" t="s">
        <v>417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</row>
    <row r="66" spans="1:7" x14ac:dyDescent="0.25">
      <c r="A66" s="82" t="s">
        <v>418</v>
      </c>
      <c r="B66" s="48">
        <v>0</v>
      </c>
      <c r="C66" s="48">
        <v>36706684.909999996</v>
      </c>
      <c r="D66" s="48">
        <v>36706684.909999996</v>
      </c>
      <c r="E66" s="48">
        <v>103424.48</v>
      </c>
      <c r="F66" s="48">
        <v>103424.48</v>
      </c>
      <c r="G66" s="48">
        <v>36603260.43</v>
      </c>
    </row>
    <row r="67" spans="1:7" x14ac:dyDescent="0.25">
      <c r="A67" s="82" t="s">
        <v>419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</row>
    <row r="68" spans="1:7" x14ac:dyDescent="0.25">
      <c r="A68" s="82" t="s">
        <v>420</v>
      </c>
      <c r="B68" s="48">
        <v>0</v>
      </c>
      <c r="C68" s="48">
        <v>733000</v>
      </c>
      <c r="D68" s="48">
        <v>733000</v>
      </c>
      <c r="E68" s="48">
        <v>0</v>
      </c>
      <c r="F68" s="48">
        <v>0</v>
      </c>
      <c r="G68" s="48">
        <v>733000</v>
      </c>
    </row>
    <row r="69" spans="1:7" x14ac:dyDescent="0.25">
      <c r="A69" s="82" t="s">
        <v>421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</row>
    <row r="70" spans="1:7" x14ac:dyDescent="0.25">
      <c r="A70" s="82" t="s">
        <v>422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</row>
    <row r="71" spans="1:7" x14ac:dyDescent="0.25">
      <c r="A71" s="60" t="s">
        <v>423</v>
      </c>
      <c r="B71" s="48">
        <v>2607142.84</v>
      </c>
      <c r="C71" s="48">
        <v>87257</v>
      </c>
      <c r="D71" s="48">
        <v>2694399.84</v>
      </c>
      <c r="E71" s="48">
        <v>1288651.8600000001</v>
      </c>
      <c r="F71" s="48">
        <v>1288651.8600000001</v>
      </c>
      <c r="G71" s="48">
        <v>1405747.98</v>
      </c>
    </row>
    <row r="72" spans="1:7" x14ac:dyDescent="0.25">
      <c r="A72" s="82" t="s">
        <v>424</v>
      </c>
      <c r="B72" s="48">
        <v>2607142.84</v>
      </c>
      <c r="C72" s="48">
        <v>87257</v>
      </c>
      <c r="D72" s="48">
        <v>2694399.84</v>
      </c>
      <c r="E72" s="48">
        <v>1288651.8600000001</v>
      </c>
      <c r="F72" s="48">
        <v>1288651.8600000001</v>
      </c>
      <c r="G72" s="48">
        <v>1405747.98</v>
      </c>
    </row>
    <row r="73" spans="1:7" ht="30" x14ac:dyDescent="0.25">
      <c r="A73" s="82" t="s">
        <v>425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</row>
    <row r="74" spans="1:7" x14ac:dyDescent="0.25">
      <c r="A74" s="82" t="s">
        <v>426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</row>
    <row r="75" spans="1:7" x14ac:dyDescent="0.25">
      <c r="A75" s="82" t="s">
        <v>427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</row>
    <row r="76" spans="1:7" x14ac:dyDescent="0.25">
      <c r="A76" s="46"/>
      <c r="B76" s="50"/>
      <c r="C76" s="50"/>
      <c r="D76" s="50"/>
      <c r="E76" s="50"/>
      <c r="F76" s="50"/>
      <c r="G76" s="50"/>
    </row>
    <row r="77" spans="1:7" x14ac:dyDescent="0.25">
      <c r="A77" s="3" t="s">
        <v>385</v>
      </c>
      <c r="B77" s="4">
        <f>B43+B9</f>
        <v>525000000</v>
      </c>
      <c r="C77" s="4">
        <f t="shared" ref="C77:G77" si="0">C43+C9</f>
        <v>136441807.63</v>
      </c>
      <c r="D77" s="4">
        <f t="shared" si="0"/>
        <v>661441807.63</v>
      </c>
      <c r="E77" s="4">
        <f t="shared" si="0"/>
        <v>161178714.93000001</v>
      </c>
      <c r="F77" s="4">
        <f t="shared" si="0"/>
        <v>157610797.44</v>
      </c>
      <c r="G77" s="4">
        <f t="shared" si="0"/>
        <v>500263092.70000005</v>
      </c>
    </row>
    <row r="78" spans="1:7" x14ac:dyDescent="0.25">
      <c r="A78" s="56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4" zoomScale="90" zoomScaleNormal="90" workbookViewId="0">
      <selection activeCell="B32" sqref="B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6" t="s">
        <v>429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302</v>
      </c>
      <c r="B3" s="117"/>
      <c r="C3" s="117"/>
      <c r="D3" s="117"/>
      <c r="E3" s="117"/>
      <c r="F3" s="117"/>
      <c r="G3" s="118"/>
    </row>
    <row r="4" spans="1:7" x14ac:dyDescent="0.25">
      <c r="A4" s="116" t="s">
        <v>430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30 de junio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x14ac:dyDescent="0.25">
      <c r="A7" s="171" t="s">
        <v>431</v>
      </c>
      <c r="B7" s="174" t="s">
        <v>304</v>
      </c>
      <c r="C7" s="174"/>
      <c r="D7" s="174"/>
      <c r="E7" s="174"/>
      <c r="F7" s="174"/>
      <c r="G7" s="174" t="s">
        <v>305</v>
      </c>
    </row>
    <row r="8" spans="1:7" ht="30" x14ac:dyDescent="0.25">
      <c r="A8" s="172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184"/>
    </row>
    <row r="9" spans="1:7" ht="15.75" customHeight="1" x14ac:dyDescent="0.25">
      <c r="A9" s="27" t="s">
        <v>432</v>
      </c>
      <c r="B9" s="122">
        <v>121205213</v>
      </c>
      <c r="C9" s="122">
        <v>3431750</v>
      </c>
      <c r="D9" s="122">
        <v>124636963</v>
      </c>
      <c r="E9" s="122">
        <v>51261763.759999998</v>
      </c>
      <c r="F9" s="122">
        <v>50031302.009999998</v>
      </c>
      <c r="G9" s="122">
        <v>73375199.239999995</v>
      </c>
    </row>
    <row r="10" spans="1:7" x14ac:dyDescent="0.25">
      <c r="A10" s="59" t="s">
        <v>433</v>
      </c>
      <c r="B10" s="76">
        <v>121205213</v>
      </c>
      <c r="C10" s="76">
        <v>3431750</v>
      </c>
      <c r="D10" s="76">
        <v>124636963</v>
      </c>
      <c r="E10" s="76">
        <v>51261763.759999998</v>
      </c>
      <c r="F10" s="76">
        <v>50031302.009999998</v>
      </c>
      <c r="G10" s="78">
        <v>73375199.239999995</v>
      </c>
    </row>
    <row r="11" spans="1:7" ht="15.75" customHeight="1" x14ac:dyDescent="0.25">
      <c r="A11" s="59" t="s">
        <v>434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7">
        <v>0</v>
      </c>
    </row>
    <row r="12" spans="1:7" x14ac:dyDescent="0.25">
      <c r="A12" s="59" t="s">
        <v>435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7" x14ac:dyDescent="0.25">
      <c r="A13" s="79" t="s">
        <v>436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7">
        <v>0</v>
      </c>
    </row>
    <row r="14" spans="1:7" x14ac:dyDescent="0.25">
      <c r="A14" s="79" t="s">
        <v>437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7">
        <v>0</v>
      </c>
    </row>
    <row r="15" spans="1:7" x14ac:dyDescent="0.25">
      <c r="A15" s="59" t="s">
        <v>438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7">
        <v>0</v>
      </c>
    </row>
    <row r="16" spans="1:7" ht="30" x14ac:dyDescent="0.25">
      <c r="A16" s="60" t="s">
        <v>439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7" spans="1:7" x14ac:dyDescent="0.25">
      <c r="A17" s="79" t="s">
        <v>440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7">
        <v>0</v>
      </c>
    </row>
    <row r="18" spans="1:7" x14ac:dyDescent="0.25">
      <c r="A18" s="79" t="s">
        <v>441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7">
        <v>0</v>
      </c>
    </row>
    <row r="19" spans="1:7" x14ac:dyDescent="0.25">
      <c r="A19" s="59" t="s">
        <v>442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7">
        <v>0</v>
      </c>
    </row>
    <row r="20" spans="1:7" x14ac:dyDescent="0.25">
      <c r="A20" s="46"/>
      <c r="B20" s="80"/>
      <c r="C20" s="80"/>
      <c r="D20" s="80"/>
      <c r="E20" s="80"/>
      <c r="F20" s="80"/>
      <c r="G20" s="80"/>
    </row>
    <row r="21" spans="1:7" x14ac:dyDescent="0.25">
      <c r="A21" s="35" t="s">
        <v>443</v>
      </c>
      <c r="B21" s="122">
        <v>59548893</v>
      </c>
      <c r="C21" s="122">
        <v>4057743</v>
      </c>
      <c r="D21" s="122">
        <v>63606636</v>
      </c>
      <c r="E21" s="122">
        <v>22728992.629999999</v>
      </c>
      <c r="F21" s="122">
        <v>22689567.280000001</v>
      </c>
      <c r="G21" s="122">
        <v>40877643.369999997</v>
      </c>
    </row>
    <row r="22" spans="1:7" x14ac:dyDescent="0.25">
      <c r="A22" s="59" t="s">
        <v>433</v>
      </c>
      <c r="B22" s="76">
        <v>59548893</v>
      </c>
      <c r="C22" s="76">
        <v>4057743</v>
      </c>
      <c r="D22" s="76">
        <v>63606636</v>
      </c>
      <c r="E22" s="76">
        <v>22728992.629999999</v>
      </c>
      <c r="F22" s="76">
        <v>22689567.280000001</v>
      </c>
      <c r="G22" s="78">
        <v>40877643.369999997</v>
      </c>
    </row>
    <row r="23" spans="1:7" x14ac:dyDescent="0.25">
      <c r="A23" s="59" t="s">
        <v>434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7">
        <v>0</v>
      </c>
    </row>
    <row r="24" spans="1:7" x14ac:dyDescent="0.25">
      <c r="A24" s="59" t="s">
        <v>435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7">
        <v>0</v>
      </c>
    </row>
    <row r="25" spans="1:7" x14ac:dyDescent="0.25">
      <c r="A25" s="79" t="s">
        <v>436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7">
        <v>0</v>
      </c>
    </row>
    <row r="26" spans="1:7" x14ac:dyDescent="0.25">
      <c r="A26" s="79" t="s">
        <v>437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7">
        <v>0</v>
      </c>
    </row>
    <row r="27" spans="1:7" x14ac:dyDescent="0.25">
      <c r="A27" s="59" t="s">
        <v>438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7">
        <v>0</v>
      </c>
    </row>
    <row r="28" spans="1:7" ht="30" x14ac:dyDescent="0.25">
      <c r="A28" s="60" t="s">
        <v>439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7">
        <v>0</v>
      </c>
    </row>
    <row r="29" spans="1:7" x14ac:dyDescent="0.25">
      <c r="A29" s="79" t="s">
        <v>440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7">
        <v>0</v>
      </c>
    </row>
    <row r="30" spans="1:7" x14ac:dyDescent="0.25">
      <c r="A30" s="79" t="s">
        <v>441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7">
        <v>0</v>
      </c>
    </row>
    <row r="31" spans="1:7" x14ac:dyDescent="0.25">
      <c r="A31" s="59" t="s">
        <v>442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7">
        <v>0</v>
      </c>
    </row>
    <row r="32" spans="1:7" x14ac:dyDescent="0.25">
      <c r="A32" s="46"/>
      <c r="B32" s="80"/>
      <c r="C32" s="80"/>
      <c r="D32" s="80"/>
      <c r="E32" s="80"/>
      <c r="F32" s="80"/>
      <c r="G32" s="80"/>
    </row>
    <row r="33" spans="1:7" ht="14.45" customHeight="1" x14ac:dyDescent="0.25">
      <c r="A33" s="3" t="s">
        <v>444</v>
      </c>
      <c r="B33" s="122">
        <v>180754106</v>
      </c>
      <c r="C33" s="122">
        <v>7489493</v>
      </c>
      <c r="D33" s="122">
        <v>188243599</v>
      </c>
      <c r="E33" s="122">
        <v>73990756.390000001</v>
      </c>
      <c r="F33" s="122">
        <v>72720869.290000007</v>
      </c>
      <c r="G33" s="122">
        <v>114252842.61</v>
      </c>
    </row>
    <row r="34" spans="1:7" ht="14.45" customHeight="1" x14ac:dyDescent="0.25">
      <c r="A34" s="56"/>
      <c r="B34" s="81"/>
      <c r="C34" s="81"/>
      <c r="D34" s="81"/>
      <c r="E34" s="81"/>
      <c r="F34" s="81"/>
      <c r="G34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20:F20 B32:F32" unlockedFormula="1"/>
    <ignoredError sqref="G20 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2023-07-28T16:55:52Z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