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3\Digital\"/>
    </mc:Choice>
  </mc:AlternateContent>
  <bookViews>
    <workbookView xWindow="-105" yWindow="-105" windowWidth="19425" windowHeight="10305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ACT!$A$5:$E$216</definedName>
    <definedName name="_xlnm._FilterDatabase" localSheetId="7" hidden="1">EFE!$A$19:$D$43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4" l="1"/>
  <c r="C37" i="64" l="1"/>
  <c r="C20" i="63" l="1"/>
  <c r="D133" i="62"/>
  <c r="C133" i="62"/>
  <c r="D216" i="60"/>
  <c r="D215" i="60"/>
  <c r="C215" i="60"/>
  <c r="D214" i="60"/>
  <c r="C214" i="60"/>
  <c r="D213" i="60"/>
  <c r="D212" i="60"/>
  <c r="D211" i="60"/>
  <c r="D210" i="60"/>
  <c r="D209" i="60"/>
  <c r="D208" i="60"/>
  <c r="D207" i="60"/>
  <c r="D206" i="60"/>
  <c r="D205" i="60"/>
  <c r="D204" i="60"/>
  <c r="C204" i="60"/>
  <c r="D203" i="60"/>
  <c r="D202" i="60"/>
  <c r="D201" i="60"/>
  <c r="D200" i="60"/>
  <c r="D199" i="60"/>
  <c r="C198" i="60"/>
  <c r="D198" i="60" s="1"/>
  <c r="D197" i="60"/>
  <c r="D196" i="60"/>
  <c r="D195" i="60"/>
  <c r="C195" i="60"/>
  <c r="D194" i="60"/>
  <c r="D193" i="60"/>
  <c r="D192" i="60"/>
  <c r="D191" i="60"/>
  <c r="D190" i="60"/>
  <c r="D189" i="60"/>
  <c r="D188" i="60"/>
  <c r="D187" i="60"/>
  <c r="D186" i="60"/>
  <c r="C186" i="60"/>
  <c r="C185" i="60"/>
  <c r="D185" i="60" s="1"/>
  <c r="D184" i="60"/>
  <c r="D183" i="60"/>
  <c r="D182" i="60"/>
  <c r="C182" i="60"/>
  <c r="D181" i="60"/>
  <c r="C180" i="60"/>
  <c r="D180" i="60" s="1"/>
  <c r="D179" i="60"/>
  <c r="D178" i="60"/>
  <c r="C177" i="60"/>
  <c r="D177" i="60" s="1"/>
  <c r="D176" i="60"/>
  <c r="D175" i="60"/>
  <c r="C174" i="60"/>
  <c r="D174" i="60" s="1"/>
  <c r="D173" i="60"/>
  <c r="D172" i="60"/>
  <c r="C171" i="60"/>
  <c r="D171" i="60" s="1"/>
  <c r="C170" i="60"/>
  <c r="D170" i="60" s="1"/>
  <c r="D169" i="60"/>
  <c r="D168" i="60"/>
  <c r="D167" i="60"/>
  <c r="C167" i="60"/>
  <c r="D166" i="60"/>
  <c r="D165" i="60"/>
  <c r="C164" i="60"/>
  <c r="D164" i="60" s="1"/>
  <c r="D163" i="60"/>
  <c r="D162" i="60"/>
  <c r="D161" i="60"/>
  <c r="C161" i="60"/>
  <c r="D159" i="60"/>
  <c r="D158" i="60"/>
  <c r="C157" i="60"/>
  <c r="D157" i="60" s="1"/>
  <c r="D156" i="60"/>
  <c r="D155" i="60"/>
  <c r="D154" i="60"/>
  <c r="D153" i="60"/>
  <c r="D152" i="60"/>
  <c r="D151" i="60"/>
  <c r="C151" i="60"/>
  <c r="D150" i="60"/>
  <c r="D149" i="60"/>
  <c r="C149" i="60"/>
  <c r="D148" i="60"/>
  <c r="D147" i="60"/>
  <c r="C146" i="60"/>
  <c r="D146" i="60" s="1"/>
  <c r="D145" i="60"/>
  <c r="D144" i="60"/>
  <c r="D143" i="60"/>
  <c r="D142" i="60"/>
  <c r="C142" i="60"/>
  <c r="D141" i="60"/>
  <c r="D140" i="60"/>
  <c r="D139" i="60"/>
  <c r="D138" i="60"/>
  <c r="C137" i="60"/>
  <c r="D137" i="60" s="1"/>
  <c r="D136" i="60"/>
  <c r="D135" i="60"/>
  <c r="D134" i="60"/>
  <c r="C134" i="60"/>
  <c r="D133" i="60"/>
  <c r="D132" i="60"/>
  <c r="C131" i="60"/>
  <c r="C127" i="60" s="1"/>
  <c r="D127" i="60" s="1"/>
  <c r="D130" i="60"/>
  <c r="D129" i="60"/>
  <c r="D128" i="60"/>
  <c r="C128" i="60"/>
  <c r="C100" i="60"/>
  <c r="C107" i="60"/>
  <c r="C117" i="60"/>
  <c r="C160" i="60" l="1"/>
  <c r="D160" i="60" s="1"/>
  <c r="D131" i="60"/>
  <c r="C99" i="60"/>
  <c r="F14" i="59"/>
  <c r="G14" i="59"/>
  <c r="A1" i="59"/>
  <c r="A1" i="64" s="1"/>
  <c r="C98" i="60" l="1"/>
  <c r="D99" i="60" s="1"/>
  <c r="A1" i="63"/>
  <c r="D115" i="60" l="1"/>
  <c r="D122" i="60"/>
  <c r="D124" i="60"/>
  <c r="D110" i="60"/>
  <c r="D118" i="60"/>
  <c r="D105" i="60"/>
  <c r="D112" i="60"/>
  <c r="D119" i="60"/>
  <c r="D101" i="60"/>
  <c r="D108" i="60"/>
  <c r="D116" i="60"/>
  <c r="D123" i="60"/>
  <c r="D103" i="60"/>
  <c r="D125" i="60"/>
  <c r="D104" i="60"/>
  <c r="D111" i="60"/>
  <c r="D126" i="60"/>
  <c r="D106" i="60"/>
  <c r="D113" i="60"/>
  <c r="D120" i="60"/>
  <c r="D114" i="60"/>
  <c r="D121" i="60"/>
  <c r="D102" i="60"/>
  <c r="D109" i="60"/>
  <c r="D117" i="60"/>
  <c r="D100" i="60"/>
  <c r="D107" i="60"/>
  <c r="E1" i="62"/>
  <c r="E2" i="62"/>
  <c r="E3" i="62"/>
  <c r="E1" i="61" l="1"/>
  <c r="H1" i="59"/>
  <c r="E3" i="61"/>
  <c r="E2" i="61"/>
  <c r="E3" i="60"/>
  <c r="C30" i="64" l="1"/>
  <c r="C15" i="63"/>
  <c r="C7" i="63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<sst xmlns="http://schemas.openxmlformats.org/spreadsheetml/2006/main" count="919" uniqueCount="647">
  <si>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</si>
  <si>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</si>
  <si>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</si>
  <si>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</si>
  <si>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</si>
  <si>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</si>
  <si>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</si>
  <si>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</si>
  <si>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</si>
  <si>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</si>
  <si>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</si>
  <si>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</si>
  <si>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</si>
  <si>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</si>
  <si>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</si>
  <si>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</si>
  <si>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</si>
  <si>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</si>
  <si>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</si>
  <si>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</si>
  <si>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</si>
  <si>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</si>
  <si>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</si>
  <si>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</si>
  <si>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</si>
  <si>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</si>
  <si>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</si>
  <si>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</si>
  <si>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</si>
  <si>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</si>
  <si>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</si>
  <si>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</si>
  <si>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</si>
  <si>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</si>
  <si>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</si>
  <si>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</si>
  <si>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</si>
  <si>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</si>
  <si>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</si>
  <si>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</si>
  <si>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</si>
  <si>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</si>
  <si>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</si>
  <si>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</si>
  <si>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</si>
  <si>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</si>
  <si>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</si>
  <si>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</si>
  <si>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</si>
  <si>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</si>
  <si>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</si>
  <si>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</si>
  <si>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</si>
  <si>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</si>
  <si>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</si>
  <si>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</si>
  <si>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</si>
  <si>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</si>
  <si>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</si>
  <si>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</si>
  <si>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</si>
  <si>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</si>
  <si>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</si>
  <si>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</si>
  <si>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</si>
  <si>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</si>
  <si>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</si>
  <si>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</si>
  <si>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</si>
  <si>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</si>
  <si>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</si>
  <si>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</si>
  <si>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</si>
  <si>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</si>
  <si>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</si>
  <si>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</si>
  <si>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</si>
  <si>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</si>
  <si>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</si>
  <si>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</si>
  <si>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</si>
  <si>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</si>
  <si>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</si>
  <si>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</si>
  <si>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</si>
  <si>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</si>
  <si>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</si>
  <si>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</si>
  <si>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</si>
  <si>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</si>
  <si>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</si>
  <si>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</si>
  <si>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</si>
  <si>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</si>
  <si>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</si>
  <si>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</si>
  <si>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</si>
  <si>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</si>
  <si>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</si>
  <si>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</si>
  <si>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</si>
  <si>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</si>
  <si>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</si>
  <si>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</si>
  <si>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</si>
  <si>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</si>
  <si>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</si>
  <si>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</si>
  <si>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</si>
  <si>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</si>
  <si>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</si>
  <si>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</si>
  <si>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</si>
  <si>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</si>
  <si>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</si>
  <si>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</si>
  <si>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</si>
  <si>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</si>
  <si>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</si>
  <si>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</si>
  <si>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</si>
  <si>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</si>
  <si>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</si>
  <si>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</si>
  <si>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</si>
  <si>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</si>
  <si>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</si>
  <si>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</si>
  <si>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</si>
  <si>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</si>
  <si>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</si>
  <si>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</si>
  <si>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</si>
  <si>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</si>
  <si>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</si>
  <si>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</si>
  <si>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</si>
  <si>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</si>
  <si>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</si>
  <si>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</si>
  <si>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</si>
  <si>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</si>
  <si>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</si>
  <si>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</si>
  <si>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</si>
  <si>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</si>
  <si>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</si>
  <si>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</si>
  <si>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</si>
  <si>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</si>
  <si>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</si>
  <si>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</si>
  <si>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</si>
  <si>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</si>
  <si>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</si>
  <si>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</si>
  <si>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</si>
  <si>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</si>
  <si>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</si>
  <si>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</si>
  <si>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</si>
  <si>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</si>
  <si>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</si>
  <si>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</si>
  <si>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</si>
  <si>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</si>
  <si>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</si>
  <si>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</si>
  <si>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</si>
  <si>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</si>
  <si>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</si>
  <si>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</si>
  <si>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</si>
  <si>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</si>
  <si>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</si>
  <si>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</si>
  <si>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</si>
  <si>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</si>
  <si>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</si>
  <si>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</si>
  <si>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</si>
  <si>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</si>
  <si>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</si>
  <si>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</si>
  <si>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</si>
  <si>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</si>
  <si>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</si>
  <si>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</si>
  <si>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</si>
  <si>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</si>
  <si>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</si>
  <si>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</si>
  <si>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</si>
  <si>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</si>
  <si>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</si>
  <si>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</si>
  <si>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</si>
  <si>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</si>
  <si>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</si>
  <si>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</si>
  <si>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</si>
  <si>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</si>
  <si>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</si>
  <si>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</si>
  <si>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</si>
  <si>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</si>
  <si>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</si>
  <si>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</si>
  <si>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</si>
  <si>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</si>
  <si>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</si>
  <si>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</si>
  <si>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</si>
  <si>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</si>
  <si>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</si>
  <si>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</si>
  <si>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</si>
  <si>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</si>
  <si>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</si>
  <si>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</si>
  <si>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</si>
  <si>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</si>
  <si>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</si>
  <si>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</si>
  <si>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</si>
  <si>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</si>
  <si>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</si>
  <si>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</si>
  <si>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</si>
  <si>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</si>
  <si>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</si>
  <si>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</si>
  <si>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</si>
  <si>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</si>
  <si>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</si>
  <si>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</si>
  <si>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</si>
  <si>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</si>
  <si>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</si>
  <si>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</si>
  <si>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</si>
  <si>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</si>
  <si>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</si>
  <si>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</si>
  <si>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</si>
  <si>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</si>
  <si>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</si>
  <si>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</si>
  <si>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</si>
  <si>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</si>
  <si>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</si>
  <si>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</si>
  <si>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</si>
  <si>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</si>
  <si>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</si>
  <si>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</si>
  <si>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</si>
  <si>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</si>
  <si>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</si>
  <si>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</si>
  <si>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</si>
  <si>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</si>
  <si>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</si>
  <si>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</si>
  <si>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</si>
  <si>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</si>
  <si>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</si>
  <si>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</si>
  <si>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</si>
  <si>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</si>
  <si>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</si>
  <si>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</si>
  <si>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</si>
  <si>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</si>
  <si>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</si>
  <si>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</si>
  <si>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</si>
  <si>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</si>
  <si>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</si>
  <si>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</si>
  <si>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</si>
  <si>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</si>
  <si>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</si>
  <si>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</si>
  <si>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</si>
  <si>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</si>
  <si>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</si>
  <si>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</si>
  <si>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</si>
  <si>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</si>
  <si>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</si>
  <si>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</si>
  <si>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</si>
  <si>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</si>
  <si>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</si>
  <si>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</si>
  <si>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</si>
  <si>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</si>
  <si>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</si>
  <si>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</si>
  <si>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</si>
  <si>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</si>
  <si>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</si>
  <si>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</si>
  <si>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</si>
  <si>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</si>
  <si>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</si>
  <si>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</si>
  <si>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</si>
  <si>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</si>
  <si>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</si>
  <si>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</si>
  <si>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</si>
  <si>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</si>
  <si>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</si>
  <si>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</si>
  <si>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</si>
  <si>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</si>
  <si>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</si>
  <si>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</si>
  <si>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</si>
  <si>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</si>
  <si>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</si>
  <si>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</si>
  <si>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</si>
  <si>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</si>
  <si>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</si>
  <si>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</si>
  <si>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</si>
  <si>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</si>
  <si>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</si>
  <si>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</si>
  <si>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</si>
  <si>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</si>
  <si>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</si>
  <si>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</si>
  <si>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</si>
  <si>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</si>
  <si>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</si>
  <si>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</si>
  <si>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</si>
  <si>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</si>
  <si>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</si>
  <si>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</si>
  <si>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</si>
  <si>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</si>
  <si>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</si>
  <si>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</si>
  <si>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</si>
  <si>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</si>
  <si>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</si>
  <si>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</si>
  <si>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</si>
  <si>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</si>
  <si>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</si>
  <si>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</si>
  <si>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</si>
  <si>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</si>
  <si>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</si>
  <si>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</si>
  <si>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</si>
  <si>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</si>
  <si>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</si>
  <si>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</si>
  <si>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</si>
  <si>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</si>
  <si>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</si>
  <si>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</si>
  <si>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</si>
  <si>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</si>
  <si>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</si>
  <si>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</si>
  <si>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</si>
  <si>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</si>
  <si>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</si>
  <si>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</si>
  <si>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</si>
  <si>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</si>
  <si>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</si>
  <si>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</si>
  <si>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</si>
  <si>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</si>
  <si>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</si>
  <si>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</si>
  <si>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</si>
  <si>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</si>
  <si>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</si>
  <si>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</si>
  <si>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</si>
  <si>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</si>
  <si>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</si>
  <si>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</si>
  <si>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</si>
  <si>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</si>
  <si>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</si>
  <si>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</si>
  <si>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</si>
  <si>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</si>
  <si>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</si>
  <si>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</si>
  <si>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</si>
  <si>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</si>
  <si>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</si>
  <si>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</si>
  <si>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</si>
  <si>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</si>
  <si>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</si>
  <si>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</si>
  <si>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</si>
  <si>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</si>
  <si>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</si>
  <si>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</si>
  <si>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</si>
  <si>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</si>
  <si>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</si>
  <si>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</si>
  <si>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</si>
  <si>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</si>
  <si>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</si>
  <si>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</si>
  <si>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</si>
  <si>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</si>
  <si>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</si>
  <si>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</si>
  <si>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</si>
  <si>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</si>
  <si>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</si>
  <si>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</si>
  <si>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</si>
  <si>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</si>
  <si>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</si>
  <si>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</si>
  <si>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</si>
  <si>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</si>
  <si>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</si>
  <si>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</si>
  <si>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</si>
  <si>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</si>
  <si>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</si>
  <si>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</si>
  <si>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</si>
  <si>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</si>
  <si>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</si>
  <si>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</si>
  <si>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</si>
  <si>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</si>
  <si>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</si>
  <si>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</si>
  <si>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</si>
  <si>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</si>
  <si>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</si>
  <si>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</si>
  <si>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</si>
  <si>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</si>
  <si>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</si>
  <si>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</si>
  <si>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</si>
  <si>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</si>
  <si>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</si>
  <si>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</si>
  <si>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</si>
  <si>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</si>
  <si>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</si>
  <si>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</si>
  <si>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</si>
  <si>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</si>
  <si>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</si>
  <si>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</si>
  <si>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</si>
  <si>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</si>
  <si>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</si>
  <si>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</si>
  <si>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</si>
  <si>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</si>
  <si>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</si>
  <si>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</si>
  <si>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</si>
  <si>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</si>
  <si>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</si>
  <si>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</si>
  <si>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</si>
  <si>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</si>
  <si>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</si>
  <si>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</si>
  <si>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</si>
  <si>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</si>
  <si>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</si>
  <si>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</si>
  <si>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</si>
  <si>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</si>
  <si>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</si>
  <si>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</si>
  <si>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</si>
  <si>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</si>
  <si>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</si>
  <si>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</si>
  <si>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</si>
  <si>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</si>
  <si>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</si>
  <si>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</si>
  <si>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</si>
  <si>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</si>
  <si>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</si>
  <si>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</si>
  <si>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</si>
  <si>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</si>
  <si>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</si>
  <si>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</si>
  <si>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</si>
  <si>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</si>
  <si>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</si>
  <si>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</si>
  <si>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</si>
  <si>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</si>
  <si>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</si>
  <si>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</si>
  <si>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</si>
  <si>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</si>
  <si>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</si>
  <si>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</si>
  <si>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</si>
  <si>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</si>
  <si>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</si>
  <si>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</si>
  <si>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</si>
  <si>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</si>
  <si>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</si>
  <si>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</si>
  <si>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</si>
  <si>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</si>
  <si>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</si>
  <si>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</si>
  <si>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</si>
  <si>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</si>
  <si>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</si>
  <si>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</si>
  <si>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</si>
  <si>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</si>
  <si>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</si>
  <si>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</si>
  <si>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</si>
  <si>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</si>
  <si>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</si>
  <si>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</si>
  <si>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</si>
  <si>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</si>
  <si>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</si>
  <si>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</si>
  <si>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</si>
  <si>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</si>
  <si>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</si>
  <si>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</si>
  <si>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</si>
  <si>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</si>
  <si>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</si>
  <si>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</si>
  <si>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</si>
  <si>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</si>
  <si>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</si>
  <si>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</si>
  <si>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</si>
  <si>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</si>
  <si>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</si>
  <si>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</si>
  <si>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</si>
  <si>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</si>
  <si>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</si>
  <si>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</si>
  <si>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</si>
  <si>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</si>
  <si>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</si>
  <si>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</si>
  <si>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</si>
  <si>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</si>
  <si>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</si>
  <si>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</si>
  <si>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</si>
  <si>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</si>
  <si>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</si>
  <si>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</si>
  <si>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</si>
  <si>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</si>
  <si>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</si>
  <si>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</si>
  <si>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</si>
  <si>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</si>
  <si>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</si>
  <si>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</si>
  <si>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</si>
  <si>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</si>
  <si>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</si>
  <si>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</si>
  <si>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</si>
  <si>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</si>
  <si>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</si>
  <si>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</si>
  <si>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</si>
  <si>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</si>
  <si>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</si>
  <si>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</si>
  <si>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</si>
  <si>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</si>
  <si>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</si>
  <si>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</si>
  <si>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</si>
  <si>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</si>
  <si>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</si>
  <si>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</si>
  <si>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</si>
  <si>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</si>
  <si>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</si>
  <si>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</si>
  <si>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</si>
  <si>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</si>
  <si>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</si>
  <si>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</si>
  <si>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</si>
  <si>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</si>
  <si>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</si>
  <si>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</si>
  <si>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</si>
  <si>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</si>
  <si>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</si>
  <si>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</si>
  <si>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</si>
  <si>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</si>
  <si>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</si>
  <si>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</si>
  <si>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</si>
  <si>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</si>
  <si>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</si>
  <si>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</si>
  <si>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</si>
  <si>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</si>
  <si>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</si>
  <si>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</si>
  <si>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</si>
  <si>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</si>
  <si>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</si>
  <si>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</si>
  <si>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</si>
  <si>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</si>
  <si>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</si>
  <si>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</si>
  <si>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</si>
  <si>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Valle de Santiago, Gto.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</si>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</sst>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8" fillId="0" borderId="0" xfId="14" applyFont="1"/>
    <xf numFmtId="0" fontId="8" fillId="0" borderId="0" xfId="10" applyFont="1" applyFill="1"/>
    <xf numFmtId="0" fontId="3" fillId="0" borderId="0" xfId="3" applyFont="1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Documents/SAP/SAP%20GUI/0319_NDM_2303_000_MV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/>
      <sheetData sheetId="1" refreshError="1"/>
      <sheetData sheetId="2" refreshError="1"/>
      <sheetData sheetId="3">
        <row r="127">
          <cell r="C127">
            <v>46854226.329999998</v>
          </cell>
        </row>
        <row r="160">
          <cell r="C160">
            <v>2396839.27</v>
          </cell>
        </row>
        <row r="170">
          <cell r="C170">
            <v>639935.02</v>
          </cell>
        </row>
        <row r="185">
          <cell r="C185">
            <v>0</v>
          </cell>
        </row>
        <row r="214">
          <cell r="C21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2" sqref="B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 t="s">
        <v>646</v>
      </c>
      <c r="B3" s="143"/>
      <c r="C3" s="152" t="s">
        <v>4</v>
      </c>
      <c r="D3" s="154">
        <v>3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9" t="s">
        <v>64</v>
      </c>
      <c r="B43" s="159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Municipio de Valle de Santiago, Gto.</v>
      </c>
      <c r="B1" s="165"/>
      <c r="C1" s="166"/>
    </row>
    <row r="2" spans="1:3" s="54" customFormat="1" ht="18" customHeight="1" x14ac:dyDescent="0.25">
      <c r="A2" s="167" t="s">
        <v>521</v>
      </c>
      <c r="B2" s="168"/>
      <c r="C2" s="169"/>
    </row>
    <row r="3" spans="1:3" s="54" customFormat="1" ht="18" customHeight="1" x14ac:dyDescent="0.25">
      <c r="A3" s="167" t="str">
        <f>ESF!A3</f>
        <v>Correspondiente del 01 de enero al 30 de septiembre de 2023</v>
      </c>
      <c r="B3" s="168"/>
      <c r="C3" s="169"/>
    </row>
    <row r="4" spans="1:3" s="56" customFormat="1" x14ac:dyDescent="0.2">
      <c r="A4" s="170" t="s">
        <v>522</v>
      </c>
      <c r="B4" s="171"/>
      <c r="C4" s="172"/>
    </row>
    <row r="5" spans="1:3" x14ac:dyDescent="0.2">
      <c r="A5" s="71" t="s">
        <v>523</v>
      </c>
      <c r="B5" s="71"/>
      <c r="C5" s="72">
        <v>443472241.79000002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0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0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f>C5+C7-C15</f>
        <v>443472241.79000002</v>
      </c>
    </row>
    <row r="22" spans="1:3" x14ac:dyDescent="0.2">
      <c r="A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39"/>
  <sheetViews>
    <sheetView showGridLines="0" workbookViewId="0">
      <selection activeCell="B43" sqref="B43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4" width="12.85546875" style="55" bestFit="1" customWidth="1"/>
    <col min="5" max="16384" width="11.42578125" style="55"/>
  </cols>
  <sheetData>
    <row r="1" spans="1:4" s="57" customFormat="1" ht="18.95" customHeight="1" x14ac:dyDescent="0.25">
      <c r="A1" s="173" t="str">
        <f>ESF!A1</f>
        <v>Municipio de Valle de Santiago, Gto.</v>
      </c>
      <c r="B1" s="174"/>
      <c r="C1" s="175"/>
    </row>
    <row r="2" spans="1:4" s="57" customFormat="1" ht="18.95" customHeight="1" x14ac:dyDescent="0.25">
      <c r="A2" s="176" t="s">
        <v>538</v>
      </c>
      <c r="B2" s="177"/>
      <c r="C2" s="178"/>
    </row>
    <row r="3" spans="1:4" s="57" customFormat="1" ht="18.95" customHeight="1" x14ac:dyDescent="0.25">
      <c r="A3" s="176" t="str">
        <f>ESF!A3</f>
        <v>Correspondiente del 01 de enero al 30 de septiembre de 2023</v>
      </c>
      <c r="B3" s="177"/>
      <c r="C3" s="178"/>
    </row>
    <row r="4" spans="1:4" x14ac:dyDescent="0.2">
      <c r="A4" s="170" t="s">
        <v>522</v>
      </c>
      <c r="B4" s="171"/>
      <c r="C4" s="172"/>
      <c r="D4" s="158"/>
    </row>
    <row r="5" spans="1:4" x14ac:dyDescent="0.2">
      <c r="A5" s="101" t="s">
        <v>539</v>
      </c>
      <c r="B5" s="71"/>
      <c r="C5" s="94">
        <v>274153035.82999998</v>
      </c>
      <c r="D5" s="158"/>
    </row>
    <row r="6" spans="1:4" x14ac:dyDescent="0.2">
      <c r="A6" s="95"/>
      <c r="B6" s="74"/>
      <c r="C6" s="96"/>
      <c r="D6" s="158"/>
    </row>
    <row r="7" spans="1:4" x14ac:dyDescent="0.2">
      <c r="A7" s="84" t="s">
        <v>540</v>
      </c>
      <c r="B7" s="97"/>
      <c r="C7" s="76">
        <f>C10+C11+C12+C13+C15+C19+C20+C26</f>
        <v>28277790.989999998</v>
      </c>
      <c r="D7" s="158"/>
    </row>
    <row r="8" spans="1:4" x14ac:dyDescent="0.2">
      <c r="A8" s="102">
        <v>2.1</v>
      </c>
      <c r="B8" s="103" t="s">
        <v>344</v>
      </c>
      <c r="C8" s="104">
        <v>0</v>
      </c>
      <c r="D8" s="158"/>
    </row>
    <row r="9" spans="1:4" x14ac:dyDescent="0.2">
      <c r="A9" s="102">
        <v>2.2000000000000002</v>
      </c>
      <c r="B9" s="103" t="s">
        <v>341</v>
      </c>
      <c r="C9" s="104">
        <v>0</v>
      </c>
      <c r="D9" s="158"/>
    </row>
    <row r="10" spans="1:4" x14ac:dyDescent="0.2">
      <c r="A10" s="111">
        <v>2.2999999999999998</v>
      </c>
      <c r="B10" s="93" t="s">
        <v>130</v>
      </c>
      <c r="C10" s="104">
        <v>418146.19</v>
      </c>
      <c r="D10" s="158"/>
    </row>
    <row r="11" spans="1:4" x14ac:dyDescent="0.2">
      <c r="A11" s="111">
        <v>2.4</v>
      </c>
      <c r="B11" s="93" t="s">
        <v>131</v>
      </c>
      <c r="C11" s="104">
        <v>339212.38</v>
      </c>
      <c r="D11" s="158"/>
    </row>
    <row r="12" spans="1:4" x14ac:dyDescent="0.2">
      <c r="A12" s="111">
        <v>2.5</v>
      </c>
      <c r="B12" s="93" t="s">
        <v>132</v>
      </c>
      <c r="C12" s="104">
        <v>9326.4</v>
      </c>
      <c r="D12" s="158"/>
    </row>
    <row r="13" spans="1:4" x14ac:dyDescent="0.2">
      <c r="A13" s="111">
        <v>2.6</v>
      </c>
      <c r="B13" s="93" t="s">
        <v>133</v>
      </c>
      <c r="C13" s="104">
        <v>15755930.4</v>
      </c>
      <c r="D13" s="158"/>
    </row>
    <row r="14" spans="1:4" x14ac:dyDescent="0.2">
      <c r="A14" s="111">
        <v>2.7</v>
      </c>
      <c r="B14" s="93" t="s">
        <v>134</v>
      </c>
      <c r="C14" s="104">
        <v>0</v>
      </c>
      <c r="D14" s="158"/>
    </row>
    <row r="15" spans="1:4" x14ac:dyDescent="0.2">
      <c r="A15" s="111">
        <v>2.8</v>
      </c>
      <c r="B15" s="93" t="s">
        <v>135</v>
      </c>
      <c r="C15" s="104">
        <v>264916.76</v>
      </c>
      <c r="D15" s="158"/>
    </row>
    <row r="16" spans="1:4" x14ac:dyDescent="0.2">
      <c r="A16" s="111">
        <v>2.9</v>
      </c>
      <c r="B16" s="93" t="s">
        <v>137</v>
      </c>
      <c r="C16" s="104">
        <v>0</v>
      </c>
      <c r="D16" s="158"/>
    </row>
    <row r="17" spans="1:4" x14ac:dyDescent="0.2">
      <c r="A17" s="111" t="s">
        <v>541</v>
      </c>
      <c r="B17" s="93" t="s">
        <v>542</v>
      </c>
      <c r="C17" s="104">
        <v>0</v>
      </c>
      <c r="D17" s="158"/>
    </row>
    <row r="18" spans="1:4" x14ac:dyDescent="0.2">
      <c r="A18" s="111" t="s">
        <v>543</v>
      </c>
      <c r="B18" s="93" t="s">
        <v>141</v>
      </c>
      <c r="C18" s="104">
        <v>0</v>
      </c>
      <c r="D18" s="158"/>
    </row>
    <row r="19" spans="1:4" x14ac:dyDescent="0.2">
      <c r="A19" s="111" t="s">
        <v>544</v>
      </c>
      <c r="B19" s="93" t="s">
        <v>545</v>
      </c>
      <c r="C19" s="104">
        <v>8117785.4699999997</v>
      </c>
      <c r="D19" s="158"/>
    </row>
    <row r="20" spans="1:4" x14ac:dyDescent="0.2">
      <c r="A20" s="111" t="s">
        <v>546</v>
      </c>
      <c r="B20" s="93" t="s">
        <v>547</v>
      </c>
      <c r="C20" s="104">
        <v>2301044.83</v>
      </c>
      <c r="D20" s="158"/>
    </row>
    <row r="21" spans="1:4" x14ac:dyDescent="0.2">
      <c r="A21" s="111" t="s">
        <v>548</v>
      </c>
      <c r="B21" s="93" t="s">
        <v>549</v>
      </c>
      <c r="C21" s="104">
        <v>0</v>
      </c>
      <c r="D21" s="158"/>
    </row>
    <row r="22" spans="1:4" x14ac:dyDescent="0.2">
      <c r="A22" s="111" t="s">
        <v>550</v>
      </c>
      <c r="B22" s="93" t="s">
        <v>551</v>
      </c>
      <c r="C22" s="104">
        <v>0</v>
      </c>
      <c r="D22" s="158"/>
    </row>
    <row r="23" spans="1:4" x14ac:dyDescent="0.2">
      <c r="A23" s="111" t="s">
        <v>552</v>
      </c>
      <c r="B23" s="93" t="s">
        <v>553</v>
      </c>
      <c r="C23" s="104">
        <v>0</v>
      </c>
      <c r="D23" s="158"/>
    </row>
    <row r="24" spans="1:4" x14ac:dyDescent="0.2">
      <c r="A24" s="111" t="s">
        <v>554</v>
      </c>
      <c r="B24" s="93" t="s">
        <v>555</v>
      </c>
      <c r="C24" s="104">
        <v>0</v>
      </c>
      <c r="D24" s="158"/>
    </row>
    <row r="25" spans="1:4" x14ac:dyDescent="0.2">
      <c r="A25" s="111" t="s">
        <v>556</v>
      </c>
      <c r="B25" s="93" t="s">
        <v>557</v>
      </c>
      <c r="C25" s="104">
        <v>0</v>
      </c>
      <c r="D25" s="158"/>
    </row>
    <row r="26" spans="1:4" x14ac:dyDescent="0.2">
      <c r="A26" s="111" t="s">
        <v>558</v>
      </c>
      <c r="B26" s="93" t="s">
        <v>559</v>
      </c>
      <c r="C26" s="104">
        <v>1071428.56</v>
      </c>
      <c r="D26" s="158"/>
    </row>
    <row r="27" spans="1:4" x14ac:dyDescent="0.2">
      <c r="A27" s="111" t="s">
        <v>560</v>
      </c>
      <c r="B27" s="93" t="s">
        <v>561</v>
      </c>
      <c r="C27" s="104">
        <v>0</v>
      </c>
      <c r="D27" s="158"/>
    </row>
    <row r="28" spans="1:4" x14ac:dyDescent="0.2">
      <c r="A28" s="111" t="s">
        <v>562</v>
      </c>
      <c r="B28" s="103" t="s">
        <v>563</v>
      </c>
      <c r="C28" s="104">
        <v>0</v>
      </c>
      <c r="D28" s="158"/>
    </row>
    <row r="29" spans="1:4" x14ac:dyDescent="0.2">
      <c r="A29" s="112"/>
      <c r="B29" s="105"/>
      <c r="C29" s="106"/>
      <c r="D29" s="158"/>
    </row>
    <row r="30" spans="1:4" x14ac:dyDescent="0.2">
      <c r="A30" s="107" t="s">
        <v>564</v>
      </c>
      <c r="B30" s="108"/>
      <c r="C30" s="109">
        <f>SUM(C31:C35)</f>
        <v>3400</v>
      </c>
      <c r="D30" s="158"/>
    </row>
    <row r="31" spans="1:4" x14ac:dyDescent="0.2">
      <c r="A31" s="111" t="s">
        <v>565</v>
      </c>
      <c r="B31" s="93" t="s">
        <v>414</v>
      </c>
      <c r="C31" s="104">
        <v>0</v>
      </c>
    </row>
    <row r="32" spans="1:4" x14ac:dyDescent="0.2">
      <c r="A32" s="111" t="s">
        <v>566</v>
      </c>
      <c r="B32" s="93" t="s">
        <v>423</v>
      </c>
      <c r="C32" s="104">
        <v>0</v>
      </c>
    </row>
    <row r="33" spans="1:4" x14ac:dyDescent="0.2">
      <c r="A33" s="111" t="s">
        <v>567</v>
      </c>
      <c r="B33" s="93" t="s">
        <v>426</v>
      </c>
      <c r="C33" s="104">
        <v>0</v>
      </c>
    </row>
    <row r="34" spans="1:4" x14ac:dyDescent="0.2">
      <c r="A34" s="111" t="s">
        <v>568</v>
      </c>
      <c r="B34" s="93" t="s">
        <v>432</v>
      </c>
      <c r="C34" s="104">
        <v>3400</v>
      </c>
    </row>
    <row r="35" spans="1:4" x14ac:dyDescent="0.2">
      <c r="A35" s="111" t="s">
        <v>569</v>
      </c>
      <c r="B35" s="103" t="s">
        <v>570</v>
      </c>
      <c r="C35" s="110">
        <v>0</v>
      </c>
    </row>
    <row r="36" spans="1:4" x14ac:dyDescent="0.2">
      <c r="A36" s="95"/>
      <c r="B36" s="98"/>
      <c r="C36" s="99"/>
    </row>
    <row r="37" spans="1:4" x14ac:dyDescent="0.2">
      <c r="A37" s="100" t="s">
        <v>571</v>
      </c>
      <c r="B37" s="71"/>
      <c r="C37" s="72">
        <f>C5-C7+C30</f>
        <v>245878644.83999997</v>
      </c>
      <c r="D37" s="157"/>
    </row>
    <row r="39" spans="1:4" x14ac:dyDescent="0.2">
      <c r="A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7" workbookViewId="0">
      <selection activeCell="B49" sqref="B49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Municipio de Valle de Santiago, Gto.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3" t="s">
        <v>572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01 de enero al 30 de septiembre de 2023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525000000</v>
      </c>
      <c r="E36" s="52">
        <v>0</v>
      </c>
      <c r="F36" s="52">
        <v>525000000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446172241.79000002</v>
      </c>
      <c r="E37" s="52">
        <v>-611599595.17999995</v>
      </c>
      <c r="F37" s="52">
        <v>-165427353.38999993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86599595.180000007</v>
      </c>
      <c r="E38" s="52">
        <v>-2700000</v>
      </c>
      <c r="F38" s="52">
        <v>83899595.180000007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223421028.30000001</v>
      </c>
      <c r="E39" s="52">
        <v>-223582389.96000001</v>
      </c>
      <c r="F39" s="52">
        <v>-161361.65999999642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14067158.48</v>
      </c>
      <c r="E40" s="52">
        <v>-457378038.61000001</v>
      </c>
      <c r="F40" s="52">
        <v>-443310880.13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-525000000</v>
      </c>
      <c r="F41" s="52">
        <v>-525000000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724735860.01999998</v>
      </c>
      <c r="E42" s="52">
        <v>-468100114.73000002</v>
      </c>
      <c r="F42" s="52">
        <v>256635745.28999996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61900353.07</v>
      </c>
      <c r="E43" s="52">
        <v>-198342160.69999999</v>
      </c>
      <c r="F43" s="52">
        <v>-136441807.63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399326822.89999998</v>
      </c>
      <c r="E44" s="52">
        <v>-268673796.38999999</v>
      </c>
      <c r="F44" s="52">
        <v>130653026.50999999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372927628.92000002</v>
      </c>
      <c r="E45" s="52">
        <v>-372927628.92000002</v>
      </c>
      <c r="F45" s="52"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146226248.61000001</v>
      </c>
      <c r="E46" s="52">
        <v>-144938366.90000001</v>
      </c>
      <c r="F46" s="52">
        <v>1287881.7100000083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148987458.86000001</v>
      </c>
      <c r="E47" s="52">
        <v>123877695.26000001</v>
      </c>
      <c r="F47" s="52">
        <v>272865154.12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80" t="s">
        <v>623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81" t="s">
        <v>626</v>
      </c>
      <c r="C10" s="181"/>
      <c r="D10" s="181"/>
      <c r="E10" s="181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81" t="s">
        <v>630</v>
      </c>
      <c r="C12" s="181"/>
      <c r="D12" s="181"/>
      <c r="E12" s="181"/>
    </row>
    <row r="13" spans="1:8" s="6" customFormat="1" ht="26.1" customHeight="1" x14ac:dyDescent="0.2">
      <c r="A13" s="118" t="s">
        <v>631</v>
      </c>
      <c r="B13" s="181" t="s">
        <v>632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12" zoomScaleNormal="100" workbookViewId="0">
      <selection activeCell="B149" sqref="B14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Municipio de Valle de Santiago, Gto.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01 de enero al 30 de septiembre de 2023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194603650.93000001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922898.82</v>
      </c>
      <c r="D15" s="42">
        <v>924067.34</v>
      </c>
      <c r="E15" s="42">
        <v>928678.43</v>
      </c>
      <c r="F15" s="42">
        <v>926168.03</v>
      </c>
      <c r="G15" s="42">
        <v>930226.42</v>
      </c>
    </row>
    <row r="16" spans="1:8" x14ac:dyDescent="0.2">
      <c r="A16" s="40">
        <v>1124</v>
      </c>
      <c r="B16" s="38" t="s">
        <v>79</v>
      </c>
      <c r="C16" s="42">
        <v>161361.66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482004.13</v>
      </c>
      <c r="D20" s="42">
        <v>482004.13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166014</v>
      </c>
      <c r="D21" s="42">
        <v>166014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5085431.8099999996</v>
      </c>
      <c r="D23" s="42">
        <v>5085431.8099999996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600</v>
      </c>
      <c r="D24" s="42">
        <v>600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22657947.100000001</v>
      </c>
      <c r="D27" s="42">
        <v>22657947.100000001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201176956.37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16607260.939999999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175052276.91999999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9517418.5099999998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102556957.5</v>
      </c>
      <c r="D62" s="42">
        <v>0</v>
      </c>
      <c r="E62" s="42">
        <v>51944314.75</v>
      </c>
    </row>
    <row r="63" spans="1:8" x14ac:dyDescent="0.2">
      <c r="A63" s="40">
        <v>1241</v>
      </c>
      <c r="B63" s="38" t="s">
        <v>130</v>
      </c>
      <c r="C63" s="42">
        <v>13713353.310000001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3642753.02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124463.21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71873177.409999996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3821872.75</v>
      </c>
      <c r="D67" s="42">
        <v>0</v>
      </c>
      <c r="E67" s="42">
        <v>51944314.75</v>
      </c>
    </row>
    <row r="68" spans="1:8" x14ac:dyDescent="0.2">
      <c r="A68" s="40">
        <v>1246</v>
      </c>
      <c r="B68" s="38" t="s">
        <v>135</v>
      </c>
      <c r="C68" s="42">
        <v>9381337.8000000007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135966.14000000001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97600.55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38365.589999999997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1176759.67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1176759.67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11997504.33</v>
      </c>
      <c r="D103" s="42">
        <v>11997504.33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184289.19</v>
      </c>
      <c r="D104" s="42">
        <v>184289.19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977459.18</v>
      </c>
      <c r="D105" s="42">
        <v>977459.18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1910494.04</v>
      </c>
      <c r="D106" s="42">
        <v>1910494.04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225435.74</v>
      </c>
      <c r="D108" s="42">
        <v>225435.74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4687464.53</v>
      </c>
      <c r="D110" s="42">
        <v>4687464.53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4012361.65</v>
      </c>
      <c r="D112" s="42">
        <v>4012361.65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A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6" zoomScale="130" zoomScaleNormal="130" workbookViewId="0">
      <selection activeCell="A218" sqref="A21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Municipio de Valle de Santiago, Gto.</v>
      </c>
      <c r="B1" s="162"/>
      <c r="C1" s="162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01 de enero al 30 de septiembre de 2023</v>
      </c>
      <c r="B3" s="162"/>
      <c r="C3" s="162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54900158.06000001</v>
      </c>
      <c r="D8" s="66"/>
      <c r="E8" s="64"/>
    </row>
    <row r="9" spans="1:5" x14ac:dyDescent="0.2">
      <c r="A9" s="65">
        <v>4110</v>
      </c>
      <c r="B9" s="66" t="s">
        <v>254</v>
      </c>
      <c r="C9" s="69">
        <v>25023333.420000002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24024712.719999999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477930.6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520690.1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1676585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1676585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19985179.48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1061625.57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18923553.91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6268279.7800000003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6268279.7800000003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1946780.3800000001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1391916.33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90881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65362.71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398620.34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388572083.72999996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347880063.07999998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162611901.58000001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182055209.55000001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200000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3012951.95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40692020.649999999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40692020.649999999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C99+[1]ACT!C127+[1]ACT!C160+[1]ACT!C170+[1]ACT!C185+[1]ACT!C214</f>
        <v>245878644.84000003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f>C100+C107+C117</f>
        <v>195987644.22</v>
      </c>
      <c r="D99" s="70">
        <f t="shared" ref="D99:D126" si="0">C99/$C$98</f>
        <v>0.79709095658768792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112410343.63</v>
      </c>
      <c r="D100" s="70">
        <f t="shared" si="0"/>
        <v>0.45717814860720613</v>
      </c>
      <c r="E100" s="66"/>
    </row>
    <row r="101" spans="1:5" x14ac:dyDescent="0.2">
      <c r="A101" s="68">
        <v>5111</v>
      </c>
      <c r="B101" s="66" t="s">
        <v>335</v>
      </c>
      <c r="C101" s="69">
        <v>80391445.090000004</v>
      </c>
      <c r="D101" s="70">
        <f t="shared" si="0"/>
        <v>0.326955783989752</v>
      </c>
      <c r="E101" s="66"/>
    </row>
    <row r="102" spans="1:5" x14ac:dyDescent="0.2">
      <c r="A102" s="68">
        <v>5112</v>
      </c>
      <c r="B102" s="66" t="s">
        <v>336</v>
      </c>
      <c r="C102" s="69">
        <v>1660199</v>
      </c>
      <c r="D102" s="70">
        <f t="shared" si="0"/>
        <v>6.7521073295337911E-3</v>
      </c>
      <c r="E102" s="66"/>
    </row>
    <row r="103" spans="1:5" x14ac:dyDescent="0.2">
      <c r="A103" s="68">
        <v>5113</v>
      </c>
      <c r="B103" s="66" t="s">
        <v>337</v>
      </c>
      <c r="C103" s="69">
        <v>5586640.4500000002</v>
      </c>
      <c r="D103" s="70">
        <f t="shared" si="0"/>
        <v>2.2721129171813112E-2</v>
      </c>
      <c r="E103" s="66"/>
    </row>
    <row r="104" spans="1:5" x14ac:dyDescent="0.2">
      <c r="A104" s="68">
        <v>5114</v>
      </c>
      <c r="B104" s="66" t="s">
        <v>338</v>
      </c>
      <c r="C104" s="69">
        <v>8597531.6799999997</v>
      </c>
      <c r="D104" s="70">
        <f t="shared" si="0"/>
        <v>3.4966565256590906E-2</v>
      </c>
      <c r="E104" s="66"/>
    </row>
    <row r="105" spans="1:5" x14ac:dyDescent="0.2">
      <c r="A105" s="68">
        <v>5115</v>
      </c>
      <c r="B105" s="66" t="s">
        <v>339</v>
      </c>
      <c r="C105" s="69">
        <v>16174527.41</v>
      </c>
      <c r="D105" s="70">
        <f t="shared" si="0"/>
        <v>6.5782562859516364E-2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44213296.369999997</v>
      </c>
      <c r="D107" s="70">
        <f t="shared" si="0"/>
        <v>0.1798175534877004</v>
      </c>
      <c r="E107" s="66"/>
    </row>
    <row r="108" spans="1:5" x14ac:dyDescent="0.2">
      <c r="A108" s="68">
        <v>5121</v>
      </c>
      <c r="B108" s="66" t="s">
        <v>342</v>
      </c>
      <c r="C108" s="69">
        <v>2988803.56</v>
      </c>
      <c r="D108" s="70">
        <f t="shared" si="0"/>
        <v>1.215560449320394E-2</v>
      </c>
      <c r="E108" s="66"/>
    </row>
    <row r="109" spans="1:5" x14ac:dyDescent="0.2">
      <c r="A109" s="68">
        <v>5122</v>
      </c>
      <c r="B109" s="66" t="s">
        <v>343</v>
      </c>
      <c r="C109" s="69">
        <v>417659.15</v>
      </c>
      <c r="D109" s="70">
        <f t="shared" si="0"/>
        <v>1.6986393847736646E-3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69">
        <v>23189744.719999999</v>
      </c>
      <c r="D111" s="70">
        <f t="shared" si="0"/>
        <v>9.4313781235821445E-2</v>
      </c>
      <c r="E111" s="66"/>
    </row>
    <row r="112" spans="1:5" x14ac:dyDescent="0.2">
      <c r="A112" s="68">
        <v>5125</v>
      </c>
      <c r="B112" s="66" t="s">
        <v>346</v>
      </c>
      <c r="C112" s="69">
        <v>509355.64</v>
      </c>
      <c r="D112" s="70">
        <f t="shared" si="0"/>
        <v>2.0715733175260165E-3</v>
      </c>
      <c r="E112" s="66"/>
    </row>
    <row r="113" spans="1:5" x14ac:dyDescent="0.2">
      <c r="A113" s="68">
        <v>5126</v>
      </c>
      <c r="B113" s="66" t="s">
        <v>347</v>
      </c>
      <c r="C113" s="69">
        <v>10669431.890000001</v>
      </c>
      <c r="D113" s="70">
        <f t="shared" si="0"/>
        <v>4.3393080749012963E-2</v>
      </c>
      <c r="E113" s="66"/>
    </row>
    <row r="114" spans="1:5" x14ac:dyDescent="0.2">
      <c r="A114" s="68">
        <v>5127</v>
      </c>
      <c r="B114" s="66" t="s">
        <v>348</v>
      </c>
      <c r="C114" s="69">
        <v>1759341.94</v>
      </c>
      <c r="D114" s="70">
        <f t="shared" si="0"/>
        <v>7.1553263242720893E-3</v>
      </c>
      <c r="E114" s="66"/>
    </row>
    <row r="115" spans="1:5" x14ac:dyDescent="0.2">
      <c r="A115" s="68">
        <v>5128</v>
      </c>
      <c r="B115" s="66" t="s">
        <v>349</v>
      </c>
      <c r="C115" s="69">
        <v>147552</v>
      </c>
      <c r="D115" s="70">
        <f t="shared" si="0"/>
        <v>6.0010091602715691E-4</v>
      </c>
      <c r="E115" s="66"/>
    </row>
    <row r="116" spans="1:5" x14ac:dyDescent="0.2">
      <c r="A116" s="68">
        <v>5129</v>
      </c>
      <c r="B116" s="66" t="s">
        <v>350</v>
      </c>
      <c r="C116" s="69">
        <v>4531407.47</v>
      </c>
      <c r="D116" s="70">
        <f t="shared" si="0"/>
        <v>1.8429447067063148E-2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39364004.219999991</v>
      </c>
      <c r="D117" s="70">
        <f t="shared" si="0"/>
        <v>0.16009525449278128</v>
      </c>
      <c r="E117" s="66"/>
    </row>
    <row r="118" spans="1:5" x14ac:dyDescent="0.2">
      <c r="A118" s="68">
        <v>5131</v>
      </c>
      <c r="B118" s="66" t="s">
        <v>352</v>
      </c>
      <c r="C118" s="69">
        <v>10680837.51</v>
      </c>
      <c r="D118" s="70">
        <f t="shared" si="0"/>
        <v>4.3439467941391627E-2</v>
      </c>
      <c r="E118" s="66"/>
    </row>
    <row r="119" spans="1:5" x14ac:dyDescent="0.2">
      <c r="A119" s="68">
        <v>5132</v>
      </c>
      <c r="B119" s="66" t="s">
        <v>353</v>
      </c>
      <c r="C119" s="69">
        <v>759768.4</v>
      </c>
      <c r="D119" s="70">
        <f t="shared" si="0"/>
        <v>3.0900137768955175E-3</v>
      </c>
      <c r="E119" s="66"/>
    </row>
    <row r="120" spans="1:5" x14ac:dyDescent="0.2">
      <c r="A120" s="68">
        <v>5133</v>
      </c>
      <c r="B120" s="66" t="s">
        <v>354</v>
      </c>
      <c r="C120" s="69">
        <v>7654917.7400000002</v>
      </c>
      <c r="D120" s="70">
        <f t="shared" si="0"/>
        <v>3.1132910078389545E-2</v>
      </c>
      <c r="E120" s="66"/>
    </row>
    <row r="121" spans="1:5" x14ac:dyDescent="0.2">
      <c r="A121" s="68">
        <v>5134</v>
      </c>
      <c r="B121" s="66" t="s">
        <v>355</v>
      </c>
      <c r="C121" s="69">
        <v>2797233.06</v>
      </c>
      <c r="D121" s="70">
        <f t="shared" si="0"/>
        <v>1.1376478269677451E-2</v>
      </c>
      <c r="E121" s="66"/>
    </row>
    <row r="122" spans="1:5" x14ac:dyDescent="0.2">
      <c r="A122" s="68">
        <v>5135</v>
      </c>
      <c r="B122" s="66" t="s">
        <v>356</v>
      </c>
      <c r="C122" s="69">
        <v>2252174.17</v>
      </c>
      <c r="D122" s="70">
        <f t="shared" si="0"/>
        <v>9.1596981570544744E-3</v>
      </c>
      <c r="E122" s="66"/>
    </row>
    <row r="123" spans="1:5" x14ac:dyDescent="0.2">
      <c r="A123" s="68">
        <v>5136</v>
      </c>
      <c r="B123" s="66" t="s">
        <v>357</v>
      </c>
      <c r="C123" s="69">
        <v>884912.55</v>
      </c>
      <c r="D123" s="70">
        <f t="shared" si="0"/>
        <v>3.5989809142466882E-3</v>
      </c>
      <c r="E123" s="66"/>
    </row>
    <row r="124" spans="1:5" x14ac:dyDescent="0.2">
      <c r="A124" s="68">
        <v>5137</v>
      </c>
      <c r="B124" s="66" t="s">
        <v>358</v>
      </c>
      <c r="C124" s="69">
        <v>53968.56</v>
      </c>
      <c r="D124" s="70">
        <f t="shared" si="0"/>
        <v>2.1949266897545663E-4</v>
      </c>
      <c r="E124" s="66"/>
    </row>
    <row r="125" spans="1:5" x14ac:dyDescent="0.2">
      <c r="A125" s="68">
        <v>5138</v>
      </c>
      <c r="B125" s="66" t="s">
        <v>359</v>
      </c>
      <c r="C125" s="69">
        <v>2301958.15</v>
      </c>
      <c r="D125" s="70">
        <f t="shared" si="0"/>
        <v>9.3621719425773919E-3</v>
      </c>
      <c r="E125" s="66"/>
    </row>
    <row r="126" spans="1:5" x14ac:dyDescent="0.2">
      <c r="A126" s="68">
        <v>5139</v>
      </c>
      <c r="B126" s="66" t="s">
        <v>360</v>
      </c>
      <c r="C126" s="69">
        <v>11978234.08</v>
      </c>
      <c r="D126" s="70">
        <f t="shared" si="0"/>
        <v>4.8716040743573177E-2</v>
      </c>
      <c r="E126" s="66"/>
    </row>
    <row r="127" spans="1:5" x14ac:dyDescent="0.2">
      <c r="A127" s="68">
        <v>5200</v>
      </c>
      <c r="B127" s="66" t="s">
        <v>361</v>
      </c>
      <c r="C127" s="69">
        <f>C128+C131+C134+C137+C142+C146+C149+C151+C157</f>
        <v>46854226.329999998</v>
      </c>
      <c r="D127" s="70">
        <f>C127/ACT!$C$98</f>
        <v>0.190558339706522</v>
      </c>
      <c r="E127" s="66"/>
    </row>
    <row r="128" spans="1:5" x14ac:dyDescent="0.2">
      <c r="A128" s="68">
        <v>5210</v>
      </c>
      <c r="B128" s="66" t="s">
        <v>362</v>
      </c>
      <c r="C128" s="69">
        <f>SUM(C129:C130)</f>
        <v>13866611.529999999</v>
      </c>
      <c r="D128" s="70">
        <f>C128/ACT!$C$98</f>
        <v>5.6396160549133427E-2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f>C129/ACT!$C$98</f>
        <v>0</v>
      </c>
      <c r="E129" s="66"/>
    </row>
    <row r="130" spans="1:5" x14ac:dyDescent="0.2">
      <c r="A130" s="68">
        <v>5212</v>
      </c>
      <c r="B130" s="66" t="s">
        <v>364</v>
      </c>
      <c r="C130" s="69">
        <v>13866611.529999999</v>
      </c>
      <c r="D130" s="70">
        <f>C130/ACT!$C$98</f>
        <v>5.6396160549133427E-2</v>
      </c>
      <c r="E130" s="66"/>
    </row>
    <row r="131" spans="1:5" x14ac:dyDescent="0.2">
      <c r="A131" s="68">
        <v>5220</v>
      </c>
      <c r="B131" s="66" t="s">
        <v>365</v>
      </c>
      <c r="C131" s="69">
        <f>SUM(C132:C133)</f>
        <v>0</v>
      </c>
      <c r="D131" s="70">
        <f>C131/ACT!$C$98</f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f>C132/ACT!$C$98</f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f>C133/ACT!$C$98</f>
        <v>0</v>
      </c>
      <c r="E133" s="66"/>
    </row>
    <row r="134" spans="1:5" x14ac:dyDescent="0.2">
      <c r="A134" s="68">
        <v>5230</v>
      </c>
      <c r="B134" s="66" t="s">
        <v>309</v>
      </c>
      <c r="C134" s="69">
        <f>SUM(C135:C136)</f>
        <v>9847369</v>
      </c>
      <c r="D134" s="70">
        <f>C134/ACT!$C$98</f>
        <v>4.0049712354677865E-2</v>
      </c>
      <c r="E134" s="66"/>
    </row>
    <row r="135" spans="1:5" x14ac:dyDescent="0.2">
      <c r="A135" s="68">
        <v>5231</v>
      </c>
      <c r="B135" s="66" t="s">
        <v>368</v>
      </c>
      <c r="C135" s="69">
        <v>9847369</v>
      </c>
      <c r="D135" s="70">
        <f>C135/ACT!$C$98</f>
        <v>4.0049712354677865E-2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f>C136/ACT!$C$98</f>
        <v>0</v>
      </c>
      <c r="E136" s="66"/>
    </row>
    <row r="137" spans="1:5" x14ac:dyDescent="0.2">
      <c r="A137" s="68">
        <v>5240</v>
      </c>
      <c r="B137" s="66" t="s">
        <v>370</v>
      </c>
      <c r="C137" s="69">
        <f>SUM(C138:C141)</f>
        <v>17232417.77</v>
      </c>
      <c r="D137" s="70">
        <f>C137/ACT!$C$98</f>
        <v>7.0085052653570651E-2</v>
      </c>
      <c r="E137" s="66"/>
    </row>
    <row r="138" spans="1:5" x14ac:dyDescent="0.2">
      <c r="A138" s="68">
        <v>5241</v>
      </c>
      <c r="B138" s="66" t="s">
        <v>371</v>
      </c>
      <c r="C138" s="69">
        <v>11569845.25</v>
      </c>
      <c r="D138" s="70">
        <f>C138/ACT!$C$98</f>
        <v>4.7055104185761296E-2</v>
      </c>
      <c r="E138" s="66"/>
    </row>
    <row r="139" spans="1:5" x14ac:dyDescent="0.2">
      <c r="A139" s="68">
        <v>5242</v>
      </c>
      <c r="B139" s="66" t="s">
        <v>372</v>
      </c>
      <c r="C139" s="69">
        <v>4478760</v>
      </c>
      <c r="D139" s="70">
        <f>C139/ACT!$C$98</f>
        <v>1.8215327333182804E-2</v>
      </c>
      <c r="E139" s="66"/>
    </row>
    <row r="140" spans="1:5" x14ac:dyDescent="0.2">
      <c r="A140" s="68">
        <v>5243</v>
      </c>
      <c r="B140" s="66" t="s">
        <v>373</v>
      </c>
      <c r="C140" s="69">
        <v>1183812.52</v>
      </c>
      <c r="D140" s="70">
        <f>C140/ACT!$C$98</f>
        <v>4.8146211346265519E-3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f>C141/ACT!$C$98</f>
        <v>0</v>
      </c>
      <c r="E141" s="66"/>
    </row>
    <row r="142" spans="1:5" x14ac:dyDescent="0.2">
      <c r="A142" s="68">
        <v>5250</v>
      </c>
      <c r="B142" s="66" t="s">
        <v>310</v>
      </c>
      <c r="C142" s="69">
        <f>SUM(C143:C145)</f>
        <v>5907828.0300000003</v>
      </c>
      <c r="D142" s="70">
        <f>C142/ACT!$C$98</f>
        <v>2.4027414149140058E-2</v>
      </c>
      <c r="E142" s="66"/>
    </row>
    <row r="143" spans="1:5" x14ac:dyDescent="0.2">
      <c r="A143" s="68">
        <v>5251</v>
      </c>
      <c r="B143" s="66" t="s">
        <v>375</v>
      </c>
      <c r="C143" s="69">
        <v>403926</v>
      </c>
      <c r="D143" s="70">
        <f>C143/ACT!$C$98</f>
        <v>1.6427860185370946E-3</v>
      </c>
      <c r="E143" s="66"/>
    </row>
    <row r="144" spans="1:5" x14ac:dyDescent="0.2">
      <c r="A144" s="68">
        <v>5252</v>
      </c>
      <c r="B144" s="66" t="s">
        <v>376</v>
      </c>
      <c r="C144" s="69">
        <v>5503902.0300000003</v>
      </c>
      <c r="D144" s="70">
        <f>C144/ACT!$C$98</f>
        <v>2.2384628130602966E-2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f>C145/ACT!$C$98</f>
        <v>0</v>
      </c>
      <c r="E145" s="66"/>
    </row>
    <row r="146" spans="1:5" x14ac:dyDescent="0.2">
      <c r="A146" s="68">
        <v>5260</v>
      </c>
      <c r="B146" s="66" t="s">
        <v>378</v>
      </c>
      <c r="C146" s="69">
        <f>SUM(C147:C148)</f>
        <v>0</v>
      </c>
      <c r="D146" s="70">
        <f>C146/ACT!$C$98</f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f>C147/ACT!$C$98</f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f>C148/ACT!$C$98</f>
        <v>0</v>
      </c>
      <c r="E148" s="66"/>
    </row>
    <row r="149" spans="1:5" x14ac:dyDescent="0.2">
      <c r="A149" s="68">
        <v>5270</v>
      </c>
      <c r="B149" s="66" t="s">
        <v>381</v>
      </c>
      <c r="C149" s="69">
        <f>SUM(C150)</f>
        <v>0</v>
      </c>
      <c r="D149" s="70">
        <f>C149/ACT!$C$98</f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f>C150/ACT!$C$98</f>
        <v>0</v>
      </c>
      <c r="E150" s="66"/>
    </row>
    <row r="151" spans="1:5" x14ac:dyDescent="0.2">
      <c r="A151" s="68">
        <v>5280</v>
      </c>
      <c r="B151" s="66" t="s">
        <v>383</v>
      </c>
      <c r="C151" s="69">
        <f>SUM(C152:C156)</f>
        <v>0</v>
      </c>
      <c r="D151" s="70">
        <f>C151/ACT!$C$98</f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f>C152/ACT!$C$98</f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f>C153/ACT!$C$98</f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f>C154/ACT!$C$98</f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f>C155/ACT!$C$98</f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f>C156/ACT!$C$98</f>
        <v>0</v>
      </c>
      <c r="E156" s="66"/>
    </row>
    <row r="157" spans="1:5" x14ac:dyDescent="0.2">
      <c r="A157" s="68">
        <v>5290</v>
      </c>
      <c r="B157" s="66" t="s">
        <v>389</v>
      </c>
      <c r="C157" s="69">
        <f>SUM(C158:C159)</f>
        <v>0</v>
      </c>
      <c r="D157" s="70">
        <f>C157/ACT!$C$98</f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f>C158/ACT!$C$98</f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f>C159/ACT!$C$98</f>
        <v>0</v>
      </c>
      <c r="E159" s="66"/>
    </row>
    <row r="160" spans="1:5" x14ac:dyDescent="0.2">
      <c r="A160" s="68">
        <v>5300</v>
      </c>
      <c r="B160" s="66" t="s">
        <v>392</v>
      </c>
      <c r="C160" s="69">
        <f>C161+C164+C167</f>
        <v>2396839.27</v>
      </c>
      <c r="D160" s="70">
        <f>C160/ACT!$C$98</f>
        <v>9.7480579151544011E-3</v>
      </c>
      <c r="E160" s="66"/>
    </row>
    <row r="161" spans="1:5" x14ac:dyDescent="0.2">
      <c r="A161" s="68">
        <v>5310</v>
      </c>
      <c r="B161" s="66" t="s">
        <v>302</v>
      </c>
      <c r="C161" s="69">
        <f>C162+C163</f>
        <v>0</v>
      </c>
      <c r="D161" s="70">
        <f>C161/ACT!$C$98</f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f>C162/ACT!$C$98</f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f>C163/ACT!$C$98</f>
        <v>0</v>
      </c>
      <c r="E163" s="66"/>
    </row>
    <row r="164" spans="1:5" x14ac:dyDescent="0.2">
      <c r="A164" s="68">
        <v>5320</v>
      </c>
      <c r="B164" s="66" t="s">
        <v>303</v>
      </c>
      <c r="C164" s="69">
        <f>SUM(C165:C166)</f>
        <v>0</v>
      </c>
      <c r="D164" s="70">
        <f>C164/ACT!$C$98</f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f>C165/ACT!$C$98</f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f>C166/ACT!$C$98</f>
        <v>0</v>
      </c>
      <c r="E166" s="66"/>
    </row>
    <row r="167" spans="1:5" x14ac:dyDescent="0.2">
      <c r="A167" s="68">
        <v>5330</v>
      </c>
      <c r="B167" s="66" t="s">
        <v>304</v>
      </c>
      <c r="C167" s="69">
        <f>SUM(C168:C169)</f>
        <v>2396839.27</v>
      </c>
      <c r="D167" s="70">
        <f>C167/ACT!$C$98</f>
        <v>9.7480579151544011E-3</v>
      </c>
      <c r="E167" s="66"/>
    </row>
    <row r="168" spans="1:5" x14ac:dyDescent="0.2">
      <c r="A168" s="68">
        <v>5331</v>
      </c>
      <c r="B168" s="66" t="s">
        <v>397</v>
      </c>
      <c r="C168" s="69">
        <v>2396839.27</v>
      </c>
      <c r="D168" s="70">
        <f>C168/ACT!$C$98</f>
        <v>9.7480579151544011E-3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f>C169/ACT!$C$98</f>
        <v>0</v>
      </c>
      <c r="E169" s="66"/>
    </row>
    <row r="170" spans="1:5" x14ac:dyDescent="0.2">
      <c r="A170" s="68">
        <v>5400</v>
      </c>
      <c r="B170" s="66" t="s">
        <v>399</v>
      </c>
      <c r="C170" s="69">
        <f>C171+C174+C177+C180+C182</f>
        <v>639935.02</v>
      </c>
      <c r="D170" s="70">
        <f>C170/ACT!$C$98</f>
        <v>2.602645790635552E-3</v>
      </c>
      <c r="E170" s="66"/>
    </row>
    <row r="171" spans="1:5" x14ac:dyDescent="0.2">
      <c r="A171" s="68">
        <v>5410</v>
      </c>
      <c r="B171" s="66" t="s">
        <v>400</v>
      </c>
      <c r="C171" s="69">
        <f>SUM(C172:C173)</f>
        <v>639935.02</v>
      </c>
      <c r="D171" s="70">
        <f>C171/ACT!$C$98</f>
        <v>2.602645790635552E-3</v>
      </c>
      <c r="E171" s="66"/>
    </row>
    <row r="172" spans="1:5" x14ac:dyDescent="0.2">
      <c r="A172" s="68">
        <v>5411</v>
      </c>
      <c r="B172" s="66" t="s">
        <v>401</v>
      </c>
      <c r="C172" s="69">
        <v>639935.02</v>
      </c>
      <c r="D172" s="70">
        <f>C172/ACT!$C$98</f>
        <v>2.602645790635552E-3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f>C173/ACT!$C$98</f>
        <v>0</v>
      </c>
      <c r="E173" s="66"/>
    </row>
    <row r="174" spans="1:5" x14ac:dyDescent="0.2">
      <c r="A174" s="68">
        <v>5420</v>
      </c>
      <c r="B174" s="66" t="s">
        <v>403</v>
      </c>
      <c r="C174" s="69">
        <f>SUM(C175:C176)</f>
        <v>0</v>
      </c>
      <c r="D174" s="70">
        <f>C174/ACT!$C$98</f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f>C175/ACT!$C$98</f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f>C176/ACT!$C$98</f>
        <v>0</v>
      </c>
      <c r="E176" s="66"/>
    </row>
    <row r="177" spans="1:5" x14ac:dyDescent="0.2">
      <c r="A177" s="68">
        <v>5430</v>
      </c>
      <c r="B177" s="66" t="s">
        <v>406</v>
      </c>
      <c r="C177" s="69">
        <f>SUM(C178:C179)</f>
        <v>0</v>
      </c>
      <c r="D177" s="70">
        <f>C177/ACT!$C$98</f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f>C178/ACT!$C$98</f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f>C179/ACT!$C$98</f>
        <v>0</v>
      </c>
      <c r="E179" s="66"/>
    </row>
    <row r="180" spans="1:5" x14ac:dyDescent="0.2">
      <c r="A180" s="68">
        <v>5440</v>
      </c>
      <c r="B180" s="66" t="s">
        <v>409</v>
      </c>
      <c r="C180" s="69">
        <f>SUM(C181)</f>
        <v>0</v>
      </c>
      <c r="D180" s="70">
        <f>C180/ACT!$C$98</f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f>C181/ACT!$C$98</f>
        <v>0</v>
      </c>
      <c r="E181" s="66"/>
    </row>
    <row r="182" spans="1:5" x14ac:dyDescent="0.2">
      <c r="A182" s="68">
        <v>5450</v>
      </c>
      <c r="B182" s="66" t="s">
        <v>410</v>
      </c>
      <c r="C182" s="69">
        <f>SUM(C183:C184)</f>
        <v>0</v>
      </c>
      <c r="D182" s="70">
        <f>C182/ACT!$C$98</f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f>C183/ACT!$C$98</f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f>C184/ACT!$C$98</f>
        <v>0</v>
      </c>
      <c r="E184" s="66"/>
    </row>
    <row r="185" spans="1:5" x14ac:dyDescent="0.2">
      <c r="A185" s="68">
        <v>5500</v>
      </c>
      <c r="B185" s="66" t="s">
        <v>413</v>
      </c>
      <c r="C185" s="69">
        <f>C186+C195+C198+C204</f>
        <v>0</v>
      </c>
      <c r="D185" s="70">
        <f>C185/ACT!$C$98</f>
        <v>0</v>
      </c>
      <c r="E185" s="66"/>
    </row>
    <row r="186" spans="1:5" x14ac:dyDescent="0.2">
      <c r="A186" s="68">
        <v>5510</v>
      </c>
      <c r="B186" s="66" t="s">
        <v>414</v>
      </c>
      <c r="C186" s="69">
        <f>SUM(C187:C194)</f>
        <v>0</v>
      </c>
      <c r="D186" s="70">
        <f>C186/ACT!$C$98</f>
        <v>0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f>C187/ACT!$C$98</f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f>C188/ACT!$C$98</f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f>C189/ACT!$C$98</f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f>C190/ACT!$C$98</f>
        <v>0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>
        <f>C191/ACT!$C$98</f>
        <v>0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f>C192/ACT!$C$98</f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f>C193/ACT!$C$98</f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f>C194/ACT!$C$98</f>
        <v>0</v>
      </c>
      <c r="E194" s="66"/>
    </row>
    <row r="195" spans="1:5" x14ac:dyDescent="0.2">
      <c r="A195" s="68">
        <v>5520</v>
      </c>
      <c r="B195" s="66" t="s">
        <v>423</v>
      </c>
      <c r="C195" s="69">
        <f>SUM(C196:C197)</f>
        <v>0</v>
      </c>
      <c r="D195" s="70">
        <f>C195/ACT!$C$98</f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f>C196/ACT!$C$98</f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f>C197/ACT!$C$98</f>
        <v>0</v>
      </c>
      <c r="E197" s="66"/>
    </row>
    <row r="198" spans="1:5" x14ac:dyDescent="0.2">
      <c r="A198" s="68">
        <v>5530</v>
      </c>
      <c r="B198" s="66" t="s">
        <v>426</v>
      </c>
      <c r="C198" s="69">
        <f>SUM(C199:C203)</f>
        <v>0</v>
      </c>
      <c r="D198" s="70">
        <f>C198/ACT!$C$98</f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f>C199/ACT!$C$98</f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f>C200/ACT!$C$98</f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f>C201/ACT!$C$98</f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f>C202/ACT!$C$98</f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f>C203/ACT!$C$98</f>
        <v>0</v>
      </c>
      <c r="E203" s="66"/>
    </row>
    <row r="204" spans="1:5" x14ac:dyDescent="0.2">
      <c r="A204" s="68">
        <v>5590</v>
      </c>
      <c r="B204" s="66" t="s">
        <v>432</v>
      </c>
      <c r="C204" s="69">
        <f>SUM(C205:C213)</f>
        <v>0</v>
      </c>
      <c r="D204" s="70">
        <f>C204/ACT!$C$98</f>
        <v>0</v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>
        <f>C205/ACT!$C$98</f>
        <v>0</v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>
        <f>C206/ACT!$C$98</f>
        <v>0</v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>
        <f>C207/ACT!$C$98</f>
        <v>0</v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>
        <f>C208/ACT!$C$98</f>
        <v>0</v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>
        <f>C209/ACT!$C$98</f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f>C210/ACT!$C$98</f>
        <v>0</v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>
        <f>C211/ACT!$C$98</f>
        <v>0</v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>
        <f>C212/ACT!$C$98</f>
        <v>0</v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>
        <f>C213/ACT!$C$98</f>
        <v>0</v>
      </c>
      <c r="E213" s="66"/>
    </row>
    <row r="214" spans="1:5" x14ac:dyDescent="0.2">
      <c r="A214" s="68">
        <v>5600</v>
      </c>
      <c r="B214" s="66" t="s">
        <v>441</v>
      </c>
      <c r="C214" s="69">
        <f>C215</f>
        <v>0</v>
      </c>
      <c r="D214" s="70">
        <f>C214/ACT!$C$98</f>
        <v>0</v>
      </c>
      <c r="E214" s="66"/>
    </row>
    <row r="215" spans="1:5" x14ac:dyDescent="0.2">
      <c r="A215" s="68">
        <v>5610</v>
      </c>
      <c r="B215" s="66" t="s">
        <v>442</v>
      </c>
      <c r="C215" s="69">
        <f>C216</f>
        <v>0</v>
      </c>
      <c r="D215" s="70">
        <f>C215/ACT!$C$98</f>
        <v>0</v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>
        <f>C216/ACT!$C$98</f>
        <v>0</v>
      </c>
      <c r="E216" s="66"/>
    </row>
    <row r="218" spans="1:5" x14ac:dyDescent="0.2">
      <c r="A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A29" sqref="A2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3" t="str">
        <f>ESF!A1</f>
        <v>Municipio de Valle de Santiago, Gto.</v>
      </c>
      <c r="B1" s="163"/>
      <c r="C1" s="163"/>
      <c r="D1" s="45" t="s">
        <v>0</v>
      </c>
      <c r="E1" s="46">
        <f>'Notas a los Edos Financieros'!D1</f>
        <v>2023</v>
      </c>
    </row>
    <row r="2" spans="1:5" ht="18.95" customHeight="1" x14ac:dyDescent="0.2">
      <c r="A2" s="163" t="s">
        <v>449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01 de enero al 30 de septiembre de 2023</v>
      </c>
      <c r="B3" s="163"/>
      <c r="C3" s="163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22266596.239999998</v>
      </c>
    </row>
    <row r="9" spans="1:5" x14ac:dyDescent="0.2">
      <c r="A9" s="51">
        <v>3120</v>
      </c>
      <c r="B9" s="47" t="s">
        <v>451</v>
      </c>
      <c r="C9" s="52">
        <v>1052896.68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197593596.94999999</v>
      </c>
    </row>
    <row r="15" spans="1:5" x14ac:dyDescent="0.2">
      <c r="A15" s="51">
        <v>3220</v>
      </c>
      <c r="B15" s="47" t="s">
        <v>456</v>
      </c>
      <c r="C15" s="52">
        <v>261085465.47999999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67111.3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67111.3</v>
      </c>
    </row>
    <row r="29" spans="1:3" x14ac:dyDescent="0.2">
      <c r="A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abSelected="1" topLeftCell="A94" workbookViewId="0">
      <selection activeCell="A135" sqref="A13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Municipio de Valle de Santiago, Gto.</v>
      </c>
      <c r="B1" s="163"/>
      <c r="C1" s="163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3" t="s">
        <v>472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01 de enero al 30 de septiembre de 2023</v>
      </c>
      <c r="B3" s="163"/>
      <c r="C3" s="163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0</v>
      </c>
      <c r="D8" s="52">
        <v>0</v>
      </c>
    </row>
    <row r="9" spans="1:5" x14ac:dyDescent="0.2">
      <c r="A9" s="51">
        <v>1112</v>
      </c>
      <c r="B9" s="47" t="s">
        <v>476</v>
      </c>
      <c r="C9" s="52">
        <v>24002465.010000002</v>
      </c>
      <c r="D9" s="52">
        <v>23453418.489999998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194603650.93000001</v>
      </c>
      <c r="D11" s="52">
        <v>80224261.209999993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2019861.7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29892.35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v>218606115.94</v>
      </c>
      <c r="D15" s="120">
        <v>105727433.74999999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10418830.300000001</v>
      </c>
      <c r="D20" s="120">
        <v>10418830.300000001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8117785.4699999997</v>
      </c>
      <c r="D25" s="52">
        <v>8117785.4699999997</v>
      </c>
    </row>
    <row r="26" spans="1:4" x14ac:dyDescent="0.2">
      <c r="A26" s="51">
        <v>1236</v>
      </c>
      <c r="B26" s="47" t="s">
        <v>127</v>
      </c>
      <c r="C26" s="52">
        <v>2301044.83</v>
      </c>
      <c r="D26" s="52">
        <v>2301044.83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v>16787532.130000003</v>
      </c>
      <c r="D28" s="120">
        <v>16519641.73</v>
      </c>
    </row>
    <row r="29" spans="1:4" x14ac:dyDescent="0.2">
      <c r="A29" s="51">
        <v>1241</v>
      </c>
      <c r="B29" s="47" t="s">
        <v>130</v>
      </c>
      <c r="C29" s="52">
        <v>418146.19</v>
      </c>
      <c r="D29" s="52">
        <v>418146.19</v>
      </c>
    </row>
    <row r="30" spans="1:4" x14ac:dyDescent="0.2">
      <c r="A30" s="51">
        <v>1242</v>
      </c>
      <c r="B30" s="47" t="s">
        <v>131</v>
      </c>
      <c r="C30" s="52">
        <v>339212.38</v>
      </c>
      <c r="D30" s="52">
        <v>326336.38</v>
      </c>
    </row>
    <row r="31" spans="1:4" x14ac:dyDescent="0.2">
      <c r="A31" s="51">
        <v>1243</v>
      </c>
      <c r="B31" s="47" t="s">
        <v>132</v>
      </c>
      <c r="C31" s="52">
        <v>9326.4</v>
      </c>
      <c r="D31" s="52">
        <v>9326.4</v>
      </c>
    </row>
    <row r="32" spans="1:4" x14ac:dyDescent="0.2">
      <c r="A32" s="51">
        <v>1244</v>
      </c>
      <c r="B32" s="47" t="s">
        <v>133</v>
      </c>
      <c r="C32" s="52">
        <v>15755930.4</v>
      </c>
      <c r="D32" s="52">
        <v>15500916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264916.76</v>
      </c>
      <c r="D34" s="52">
        <v>264916.76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v>27206362.430000003</v>
      </c>
      <c r="D43" s="120">
        <v>26938472.030000001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15" x14ac:dyDescent="0.25">
      <c r="A47" s="58">
        <v>3210</v>
      </c>
      <c r="B47" s="59" t="s">
        <v>486</v>
      </c>
      <c r="C47" s="120">
        <v>197593596.94999999</v>
      </c>
      <c r="D47" s="120">
        <v>0</v>
      </c>
      <c r="E47" s="139"/>
      <c r="F47"/>
    </row>
    <row r="48" spans="1:6" ht="15" x14ac:dyDescent="0.25">
      <c r="A48" s="51"/>
      <c r="B48" s="132" t="s">
        <v>487</v>
      </c>
      <c r="C48" s="120">
        <v>1659926.33</v>
      </c>
      <c r="D48" s="120">
        <v>32932428.799999997</v>
      </c>
      <c r="E48" s="140"/>
      <c r="F48"/>
    </row>
    <row r="49" spans="1:6" ht="12.75" customHeight="1" x14ac:dyDescent="0.25">
      <c r="A49" s="58">
        <v>5400</v>
      </c>
      <c r="B49" s="59" t="s">
        <v>399</v>
      </c>
      <c r="C49" s="120">
        <v>639935.02</v>
      </c>
      <c r="D49" s="120">
        <v>800272.11</v>
      </c>
      <c r="F49"/>
    </row>
    <row r="50" spans="1:6" ht="12.75" customHeight="1" x14ac:dyDescent="0.25">
      <c r="A50" s="51">
        <v>5410</v>
      </c>
      <c r="B50" s="47" t="s">
        <v>488</v>
      </c>
      <c r="C50" s="52">
        <v>639935.02</v>
      </c>
      <c r="D50" s="52">
        <v>800272.11</v>
      </c>
      <c r="F50"/>
    </row>
    <row r="51" spans="1:6" ht="12.75" customHeight="1" x14ac:dyDescent="0.25">
      <c r="A51" s="51">
        <v>5411</v>
      </c>
      <c r="B51" s="47" t="s">
        <v>401</v>
      </c>
      <c r="C51" s="52">
        <v>639935.02</v>
      </c>
      <c r="D51" s="52">
        <v>800272.11</v>
      </c>
      <c r="F51"/>
    </row>
    <row r="52" spans="1:6" ht="12.75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12.75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2.75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12.75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2.75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12.75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12.75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12.75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2.75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2.75" customHeight="1" x14ac:dyDescent="0.25">
      <c r="A61" s="58">
        <v>5500</v>
      </c>
      <c r="B61" s="59" t="s">
        <v>413</v>
      </c>
      <c r="C61" s="120">
        <v>0</v>
      </c>
      <c r="D61" s="120">
        <v>7057031.79</v>
      </c>
      <c r="F61"/>
    </row>
    <row r="62" spans="1:6" ht="12.75" customHeight="1" x14ac:dyDescent="0.25">
      <c r="A62" s="58">
        <v>5510</v>
      </c>
      <c r="B62" s="59" t="s">
        <v>414</v>
      </c>
      <c r="C62" s="120">
        <v>0</v>
      </c>
      <c r="D62" s="120">
        <v>7057031.79</v>
      </c>
      <c r="F62"/>
    </row>
    <row r="63" spans="1:6" ht="12.75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2.75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2.75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12.75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2.75" customHeight="1" x14ac:dyDescent="0.25">
      <c r="A67" s="51">
        <v>5515</v>
      </c>
      <c r="B67" s="47" t="s">
        <v>419</v>
      </c>
      <c r="C67" s="52">
        <v>0</v>
      </c>
      <c r="D67" s="52">
        <v>7046529.1799999997</v>
      </c>
      <c r="F67"/>
    </row>
    <row r="68" spans="1:6" ht="12.75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2.75" customHeight="1" x14ac:dyDescent="0.25">
      <c r="A69" s="51">
        <v>5517</v>
      </c>
      <c r="B69" s="47" t="s">
        <v>421</v>
      </c>
      <c r="C69" s="52">
        <v>0</v>
      </c>
      <c r="D69" s="52">
        <v>10502.61</v>
      </c>
      <c r="F69"/>
    </row>
    <row r="70" spans="1:6" ht="12.75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2.75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12.75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2.75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2.75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12.75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2.75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2.75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2.75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2.75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2.75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12.75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12.75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12.75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12.75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12.75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12.75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12.75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12.75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12.75" customHeight="1" x14ac:dyDescent="0.25">
      <c r="A89" s="58">
        <v>5600</v>
      </c>
      <c r="B89" s="59" t="s">
        <v>441</v>
      </c>
      <c r="C89" s="120">
        <v>0</v>
      </c>
      <c r="D89" s="120">
        <v>25075124.899999999</v>
      </c>
      <c r="F89"/>
    </row>
    <row r="90" spans="1:6" ht="12.75" customHeight="1" x14ac:dyDescent="0.25">
      <c r="A90" s="58">
        <v>5610</v>
      </c>
      <c r="B90" s="59" t="s">
        <v>442</v>
      </c>
      <c r="C90" s="120">
        <v>0</v>
      </c>
      <c r="D90" s="120">
        <v>25075124.899999999</v>
      </c>
      <c r="F90"/>
    </row>
    <row r="91" spans="1:6" ht="12.75" customHeight="1" x14ac:dyDescent="0.25">
      <c r="A91" s="51">
        <v>5611</v>
      </c>
      <c r="B91" s="47" t="s">
        <v>443</v>
      </c>
      <c r="C91" s="52">
        <v>0</v>
      </c>
      <c r="D91" s="52">
        <v>25075124.899999999</v>
      </c>
      <c r="F91"/>
    </row>
    <row r="92" spans="1:6" ht="12.75" customHeight="1" x14ac:dyDescent="0.25">
      <c r="A92" s="58">
        <v>2110</v>
      </c>
      <c r="B92" s="133" t="s">
        <v>494</v>
      </c>
      <c r="C92" s="120">
        <v>1019991.31</v>
      </c>
      <c r="D92" s="120">
        <v>0</v>
      </c>
      <c r="F92"/>
    </row>
    <row r="93" spans="1:6" ht="12.75" customHeight="1" x14ac:dyDescent="0.25">
      <c r="A93" s="51">
        <v>2111</v>
      </c>
      <c r="B93" s="47" t="s">
        <v>495</v>
      </c>
      <c r="C93" s="52">
        <v>776931.5</v>
      </c>
      <c r="D93" s="52">
        <v>0</v>
      </c>
      <c r="F93"/>
    </row>
    <row r="94" spans="1:6" ht="12.75" customHeight="1" x14ac:dyDescent="0.25">
      <c r="A94" s="51">
        <v>2112</v>
      </c>
      <c r="B94" s="47" t="s">
        <v>496</v>
      </c>
      <c r="C94" s="52">
        <v>10.81</v>
      </c>
      <c r="D94" s="52">
        <v>0</v>
      </c>
      <c r="F94"/>
    </row>
    <row r="95" spans="1:6" ht="12.75" customHeight="1" x14ac:dyDescent="0.25">
      <c r="A95" s="51">
        <v>2112</v>
      </c>
      <c r="B95" s="47" t="s">
        <v>497</v>
      </c>
      <c r="C95" s="52">
        <v>176699</v>
      </c>
      <c r="D95" s="52">
        <v>0</v>
      </c>
      <c r="F95"/>
    </row>
    <row r="96" spans="1:6" ht="12.75" customHeight="1" x14ac:dyDescent="0.25">
      <c r="A96" s="51">
        <v>2115</v>
      </c>
      <c r="B96" s="47" t="s">
        <v>498</v>
      </c>
      <c r="C96" s="52">
        <v>66350</v>
      </c>
      <c r="D96" s="52">
        <v>0</v>
      </c>
      <c r="F96"/>
    </row>
    <row r="97" spans="1:6" ht="12.75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12.75" customHeight="1" x14ac:dyDescent="0.25">
      <c r="A98" s="51"/>
      <c r="B98" s="132" t="s">
        <v>500</v>
      </c>
      <c r="C98" s="120">
        <v>161361.66</v>
      </c>
      <c r="D98" s="120">
        <v>0</v>
      </c>
      <c r="F98"/>
    </row>
    <row r="99" spans="1:6" ht="12.75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12.75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12.75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12.75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12.75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12.75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12.75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12.75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12.75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12.75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12.75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12.75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12.75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12.75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12.75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12.75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12.75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12.75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12.75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12.75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12.75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12.75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12.75" customHeight="1" x14ac:dyDescent="0.25">
      <c r="A121" s="58">
        <v>1120</v>
      </c>
      <c r="B121" s="133" t="s">
        <v>501</v>
      </c>
      <c r="C121" s="120">
        <v>161361.66</v>
      </c>
      <c r="D121" s="120">
        <v>0</v>
      </c>
      <c r="F121"/>
    </row>
    <row r="122" spans="1:6" customFormat="1" ht="12.75" customHeight="1" x14ac:dyDescent="0.25">
      <c r="A122" s="51">
        <v>1124</v>
      </c>
      <c r="B122" s="131" t="s">
        <v>502</v>
      </c>
      <c r="C122" s="52">
        <v>-0.13</v>
      </c>
      <c r="D122" s="52">
        <v>0</v>
      </c>
    </row>
    <row r="123" spans="1:6" ht="12.75" customHeight="1" x14ac:dyDescent="0.25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12.75" customHeight="1" x14ac:dyDescent="0.25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12.75" customHeight="1" x14ac:dyDescent="0.25">
      <c r="A125" s="51">
        <v>1124</v>
      </c>
      <c r="B125" s="131" t="s">
        <v>505</v>
      </c>
      <c r="C125" s="52">
        <v>161361.29</v>
      </c>
      <c r="D125" s="52">
        <v>0</v>
      </c>
      <c r="F125"/>
    </row>
    <row r="126" spans="1:6" ht="12.75" customHeight="1" x14ac:dyDescent="0.25">
      <c r="A126" s="51">
        <v>1124</v>
      </c>
      <c r="B126" s="131" t="s">
        <v>506</v>
      </c>
      <c r="C126" s="52">
        <v>0.56000000000000005</v>
      </c>
      <c r="D126" s="52">
        <v>0</v>
      </c>
      <c r="F126"/>
    </row>
    <row r="127" spans="1:6" ht="12.75" customHeight="1" x14ac:dyDescent="0.25">
      <c r="A127" s="51">
        <v>1124</v>
      </c>
      <c r="B127" s="131" t="s">
        <v>507</v>
      </c>
      <c r="C127" s="52">
        <v>-0.06</v>
      </c>
      <c r="D127" s="52">
        <v>0</v>
      </c>
      <c r="F127"/>
    </row>
    <row r="128" spans="1:6" ht="12.75" customHeight="1" x14ac:dyDescent="0.25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12.75" customHeight="1" x14ac:dyDescent="0.25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12.75" customHeight="1" x14ac:dyDescent="0.25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12.75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12.75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12.75" customHeight="1" x14ac:dyDescent="0.25">
      <c r="A133" s="51"/>
      <c r="B133" s="134" t="s">
        <v>511</v>
      </c>
      <c r="C133" s="120">
        <f>C47+C48-C98</f>
        <v>199092161.62</v>
      </c>
      <c r="D133" s="120">
        <f>D47+D48-D98</f>
        <v>32932428.799999997</v>
      </c>
      <c r="F133"/>
    </row>
    <row r="134" spans="1:6" ht="9.9499999999999993" customHeight="1" x14ac:dyDescent="0.25">
      <c r="F134"/>
    </row>
    <row r="135" spans="1:6" ht="15" x14ac:dyDescent="0.25">
      <c r="A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2023-10-18T14:36:20Z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