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3\Digital\"/>
    </mc:Choice>
  </mc:AlternateContent>
  <bookViews>
    <workbookView xWindow="-120" yWindow="-120" windowWidth="20730" windowHeight="11160" activeTab="8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5" l="1"/>
  <c r="D22" i="10" l="1"/>
  <c r="D10" i="10"/>
  <c r="G28" i="10"/>
  <c r="G31" i="10"/>
  <c r="G30" i="10"/>
  <c r="G29" i="10"/>
  <c r="G27" i="10"/>
  <c r="G26" i="10"/>
  <c r="G25" i="10"/>
  <c r="G24" i="10"/>
  <c r="G23" i="10"/>
  <c r="G22" i="10"/>
  <c r="G21" i="10" s="1"/>
  <c r="G19" i="10"/>
  <c r="G18" i="10"/>
  <c r="G17" i="10"/>
  <c r="G15" i="10"/>
  <c r="G14" i="10"/>
  <c r="G13" i="10"/>
  <c r="G12" i="10"/>
  <c r="G11" i="10"/>
  <c r="G10" i="10"/>
  <c r="F21" i="10"/>
  <c r="E21" i="10"/>
  <c r="D21" i="10"/>
  <c r="B33" i="10"/>
  <c r="C21" i="10"/>
  <c r="B21" i="10"/>
  <c r="G73" i="9"/>
  <c r="G74" i="9"/>
  <c r="G75" i="9"/>
  <c r="G72" i="9"/>
  <c r="G63" i="9"/>
  <c r="G64" i="9"/>
  <c r="G65" i="9"/>
  <c r="G66" i="9"/>
  <c r="G67" i="9"/>
  <c r="G68" i="9"/>
  <c r="G69" i="9"/>
  <c r="G70" i="9"/>
  <c r="G62" i="9"/>
  <c r="G55" i="9"/>
  <c r="G56" i="9"/>
  <c r="G57" i="9"/>
  <c r="G58" i="9"/>
  <c r="G59" i="9"/>
  <c r="G60" i="9"/>
  <c r="G54" i="9"/>
  <c r="G46" i="9"/>
  <c r="G47" i="9"/>
  <c r="G48" i="9"/>
  <c r="G49" i="9"/>
  <c r="G50" i="9"/>
  <c r="G51" i="9"/>
  <c r="G52" i="9"/>
  <c r="G45" i="9"/>
  <c r="G12" i="9"/>
  <c r="G13" i="9"/>
  <c r="G14" i="9"/>
  <c r="G15" i="9"/>
  <c r="G16" i="9"/>
  <c r="G17" i="9"/>
  <c r="G18" i="9"/>
  <c r="G11" i="9"/>
  <c r="G10" i="9"/>
  <c r="G9" i="9" s="1"/>
  <c r="G37" i="9"/>
  <c r="G27" i="9"/>
  <c r="G19" i="9"/>
  <c r="G39" i="9"/>
  <c r="G40" i="9"/>
  <c r="G41" i="9"/>
  <c r="G38" i="9"/>
  <c r="G29" i="9"/>
  <c r="G30" i="9"/>
  <c r="G31" i="9"/>
  <c r="G32" i="9"/>
  <c r="G33" i="9"/>
  <c r="G34" i="9"/>
  <c r="G35" i="9"/>
  <c r="G36" i="9"/>
  <c r="G28" i="9"/>
  <c r="G25" i="9"/>
  <c r="G26" i="9"/>
  <c r="G21" i="9"/>
  <c r="G22" i="9"/>
  <c r="G23" i="9"/>
  <c r="G24" i="9"/>
  <c r="G20" i="9"/>
  <c r="D38" i="9"/>
  <c r="D29" i="9"/>
  <c r="D30" i="9"/>
  <c r="D31" i="9"/>
  <c r="D32" i="9"/>
  <c r="D33" i="9"/>
  <c r="D34" i="9"/>
  <c r="D35" i="9"/>
  <c r="D36" i="9"/>
  <c r="D28" i="9"/>
  <c r="D40" i="9"/>
  <c r="D39" i="9"/>
  <c r="D37" i="9"/>
  <c r="D19" i="9"/>
  <c r="D10" i="9"/>
  <c r="D71" i="9"/>
  <c r="D72" i="9"/>
  <c r="D61" i="9"/>
  <c r="D53" i="9"/>
  <c r="D73" i="9"/>
  <c r="D74" i="9"/>
  <c r="D75" i="9"/>
  <c r="D63" i="9"/>
  <c r="D64" i="9"/>
  <c r="D65" i="9"/>
  <c r="D66" i="9"/>
  <c r="D67" i="9"/>
  <c r="D68" i="9"/>
  <c r="D69" i="9"/>
  <c r="D70" i="9"/>
  <c r="D62" i="9"/>
  <c r="D55" i="9"/>
  <c r="D56" i="9"/>
  <c r="D57" i="9"/>
  <c r="D58" i="9"/>
  <c r="D59" i="9"/>
  <c r="D60" i="9"/>
  <c r="D54" i="9"/>
  <c r="D46" i="9"/>
  <c r="D47" i="9"/>
  <c r="D48" i="9"/>
  <c r="D49" i="9"/>
  <c r="D50" i="9"/>
  <c r="D51" i="9"/>
  <c r="D52" i="9"/>
  <c r="D45" i="9"/>
  <c r="D41" i="9"/>
  <c r="D21" i="9"/>
  <c r="D22" i="9"/>
  <c r="D23" i="9"/>
  <c r="D24" i="9"/>
  <c r="D25" i="9"/>
  <c r="D26" i="9"/>
  <c r="D20" i="9"/>
  <c r="D12" i="9"/>
  <c r="D13" i="9"/>
  <c r="D14" i="9"/>
  <c r="D15" i="9"/>
  <c r="D16" i="9"/>
  <c r="D17" i="9"/>
  <c r="D18" i="9"/>
  <c r="D11" i="9"/>
  <c r="B44" i="9"/>
  <c r="C44" i="9"/>
  <c r="D27" i="9" l="1"/>
  <c r="D9" i="9" s="1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58" i="8"/>
  <c r="G47" i="8"/>
  <c r="G48" i="8"/>
  <c r="G49" i="8"/>
  <c r="G50" i="8"/>
  <c r="G51" i="8"/>
  <c r="G52" i="8"/>
  <c r="G53" i="8"/>
  <c r="G54" i="8"/>
  <c r="G55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10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58" i="8"/>
  <c r="D47" i="8"/>
  <c r="D48" i="8"/>
  <c r="D49" i="8"/>
  <c r="D50" i="8"/>
  <c r="D51" i="8"/>
  <c r="D52" i="8"/>
  <c r="D53" i="8"/>
  <c r="D54" i="8"/>
  <c r="D55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10" i="8"/>
  <c r="D84" i="7" l="1"/>
  <c r="D85" i="7"/>
  <c r="D103" i="7"/>
  <c r="D113" i="7"/>
  <c r="D123" i="7"/>
  <c r="D133" i="7"/>
  <c r="D146" i="7"/>
  <c r="D150" i="7"/>
  <c r="D152" i="7"/>
  <c r="D153" i="7"/>
  <c r="D154" i="7"/>
  <c r="D155" i="7"/>
  <c r="D156" i="7"/>
  <c r="D157" i="7"/>
  <c r="D151" i="7"/>
  <c r="D148" i="7"/>
  <c r="D149" i="7"/>
  <c r="D147" i="7"/>
  <c r="D139" i="7"/>
  <c r="D140" i="7"/>
  <c r="D141" i="7"/>
  <c r="D142" i="7"/>
  <c r="D143" i="7"/>
  <c r="D144" i="7"/>
  <c r="D145" i="7"/>
  <c r="D138" i="7"/>
  <c r="D135" i="7"/>
  <c r="D136" i="7"/>
  <c r="D134" i="7"/>
  <c r="D125" i="7"/>
  <c r="D126" i="7"/>
  <c r="D127" i="7"/>
  <c r="D128" i="7"/>
  <c r="D129" i="7"/>
  <c r="D130" i="7"/>
  <c r="D131" i="7"/>
  <c r="D132" i="7"/>
  <c r="D124" i="7"/>
  <c r="D115" i="7"/>
  <c r="D116" i="7"/>
  <c r="D117" i="7"/>
  <c r="D118" i="7"/>
  <c r="D119" i="7"/>
  <c r="D120" i="7"/>
  <c r="D121" i="7"/>
  <c r="D122" i="7"/>
  <c r="D114" i="7"/>
  <c r="D105" i="7"/>
  <c r="D106" i="7"/>
  <c r="D107" i="7"/>
  <c r="D108" i="7"/>
  <c r="D109" i="7"/>
  <c r="D110" i="7"/>
  <c r="D111" i="7"/>
  <c r="D112" i="7"/>
  <c r="D104" i="7"/>
  <c r="D95" i="7"/>
  <c r="D96" i="7"/>
  <c r="D97" i="7"/>
  <c r="D98" i="7"/>
  <c r="D99" i="7"/>
  <c r="D100" i="7"/>
  <c r="D101" i="7"/>
  <c r="D102" i="7"/>
  <c r="D94" i="7"/>
  <c r="D87" i="7"/>
  <c r="D88" i="7"/>
  <c r="D89" i="7"/>
  <c r="D90" i="7"/>
  <c r="D91" i="7"/>
  <c r="D92" i="7"/>
  <c r="D86" i="7"/>
  <c r="D77" i="7"/>
  <c r="D78" i="7"/>
  <c r="D79" i="7"/>
  <c r="D80" i="7"/>
  <c r="D81" i="7"/>
  <c r="D82" i="7"/>
  <c r="D76" i="7"/>
  <c r="D73" i="7"/>
  <c r="D74" i="7"/>
  <c r="D72" i="7"/>
  <c r="D64" i="7"/>
  <c r="D65" i="7"/>
  <c r="D66" i="7"/>
  <c r="D67" i="7"/>
  <c r="D68" i="7"/>
  <c r="D69" i="7"/>
  <c r="D70" i="7"/>
  <c r="D63" i="7"/>
  <c r="D60" i="7"/>
  <c r="D61" i="7"/>
  <c r="D59" i="7"/>
  <c r="D50" i="7"/>
  <c r="D51" i="7"/>
  <c r="D52" i="7"/>
  <c r="D53" i="7"/>
  <c r="D54" i="7"/>
  <c r="D55" i="7"/>
  <c r="D56" i="7"/>
  <c r="D57" i="7"/>
  <c r="D49" i="7"/>
  <c r="D40" i="7"/>
  <c r="D41" i="7"/>
  <c r="D42" i="7"/>
  <c r="D43" i="7"/>
  <c r="D44" i="7"/>
  <c r="D45" i="7"/>
  <c r="D46" i="7"/>
  <c r="D47" i="7"/>
  <c r="D39" i="7"/>
  <c r="D30" i="7"/>
  <c r="D31" i="7"/>
  <c r="D32" i="7"/>
  <c r="D33" i="7"/>
  <c r="D34" i="7"/>
  <c r="D35" i="7"/>
  <c r="D36" i="7"/>
  <c r="D37" i="7"/>
  <c r="D29" i="7"/>
  <c r="D20" i="7"/>
  <c r="D21" i="7"/>
  <c r="D22" i="7"/>
  <c r="D23" i="7"/>
  <c r="D24" i="7"/>
  <c r="D25" i="7"/>
  <c r="D26" i="7"/>
  <c r="D27" i="7"/>
  <c r="D19" i="7"/>
  <c r="D12" i="7"/>
  <c r="D13" i="7"/>
  <c r="D14" i="7"/>
  <c r="D15" i="7"/>
  <c r="D16" i="7"/>
  <c r="D17" i="7"/>
  <c r="D11" i="7"/>
  <c r="B58" i="7"/>
  <c r="B48" i="7"/>
  <c r="B28" i="7"/>
  <c r="B38" i="7"/>
  <c r="D74" i="6" l="1"/>
  <c r="D73" i="6"/>
  <c r="C68" i="5"/>
  <c r="C72" i="5"/>
  <c r="D74" i="5"/>
  <c r="C74" i="5"/>
  <c r="B74" i="5"/>
  <c r="B75" i="6" l="1"/>
  <c r="D59" i="6" l="1"/>
  <c r="D56" i="6"/>
  <c r="D57" i="6"/>
  <c r="D58" i="6"/>
  <c r="D55" i="6"/>
  <c r="D54" i="6" s="1"/>
  <c r="D47" i="6"/>
  <c r="D48" i="6"/>
  <c r="D49" i="6"/>
  <c r="D50" i="6"/>
  <c r="D51" i="6"/>
  <c r="D52" i="6"/>
  <c r="D53" i="6"/>
  <c r="D46" i="6"/>
  <c r="E54" i="6"/>
  <c r="G63" i="6"/>
  <c r="G62" i="6"/>
  <c r="G61" i="6"/>
  <c r="G60" i="6"/>
  <c r="G58" i="6"/>
  <c r="G57" i="6"/>
  <c r="G56" i="6"/>
  <c r="G55" i="6"/>
  <c r="G53" i="6"/>
  <c r="G52" i="6"/>
  <c r="G51" i="6"/>
  <c r="G50" i="6"/>
  <c r="G49" i="6"/>
  <c r="G48" i="6"/>
  <c r="G47" i="6"/>
  <c r="G46" i="6"/>
  <c r="D10" i="6"/>
  <c r="D11" i="6"/>
  <c r="D12" i="6"/>
  <c r="D13" i="6"/>
  <c r="D14" i="6"/>
  <c r="D15" i="6"/>
  <c r="D17" i="6"/>
  <c r="D16" i="6" s="1"/>
  <c r="D18" i="6"/>
  <c r="D19" i="6"/>
  <c r="D20" i="6"/>
  <c r="D21" i="6"/>
  <c r="D22" i="6"/>
  <c r="D23" i="6"/>
  <c r="D24" i="6"/>
  <c r="D25" i="6"/>
  <c r="D26" i="6"/>
  <c r="D27" i="6"/>
  <c r="D29" i="6"/>
  <c r="D28" i="6" s="1"/>
  <c r="D30" i="6"/>
  <c r="D31" i="6"/>
  <c r="D32" i="6"/>
  <c r="D33" i="6"/>
  <c r="D34" i="6"/>
  <c r="D36" i="6"/>
  <c r="D38" i="6"/>
  <c r="D39" i="6"/>
  <c r="D9" i="6"/>
  <c r="D45" i="6" l="1"/>
  <c r="B28" i="6"/>
  <c r="B16" i="6"/>
  <c r="B11" i="5"/>
  <c r="D72" i="5"/>
  <c r="C70" i="5"/>
  <c r="D64" i="5"/>
  <c r="C64" i="5"/>
  <c r="B64" i="5"/>
  <c r="D63" i="5"/>
  <c r="C63" i="5"/>
  <c r="D57" i="5"/>
  <c r="C57" i="5"/>
  <c r="C55" i="5"/>
  <c r="B48" i="5"/>
  <c r="B44" i="5" l="1"/>
  <c r="D44" i="5"/>
  <c r="C44" i="5"/>
  <c r="D40" i="5"/>
  <c r="C40" i="5"/>
  <c r="B40" i="5"/>
  <c r="D33" i="5"/>
  <c r="C33" i="5"/>
  <c r="B33" i="5"/>
  <c r="B13" i="5"/>
  <c r="C13" i="5" l="1"/>
  <c r="D13" i="5"/>
  <c r="D29" i="5"/>
  <c r="C29" i="5"/>
  <c r="B29" i="5"/>
  <c r="D8" i="5"/>
  <c r="D21" i="5" s="1"/>
  <c r="D23" i="5" s="1"/>
  <c r="D25" i="5" s="1"/>
  <c r="C8" i="5"/>
  <c r="C21" i="5" s="1"/>
  <c r="C23" i="5" s="1"/>
  <c r="C25" i="5" s="1"/>
  <c r="B8" i="5"/>
  <c r="B21" i="5" s="1"/>
  <c r="B23" i="5" s="1"/>
  <c r="B25" i="5" s="1"/>
  <c r="D11" i="5"/>
  <c r="C17" i="5"/>
  <c r="F14" i="3" l="1"/>
  <c r="F10" i="3"/>
  <c r="F9" i="3"/>
  <c r="C13" i="3"/>
  <c r="C8" i="3" s="1"/>
  <c r="D13" i="3"/>
  <c r="D9" i="3" l="1"/>
  <c r="B13" i="3"/>
  <c r="C9" i="3" l="1"/>
  <c r="F13" i="3"/>
  <c r="F8" i="3" s="1"/>
  <c r="F20" i="3" s="1"/>
  <c r="D8" i="3" l="1"/>
  <c r="D20" i="3" l="1"/>
  <c r="A4" i="3"/>
  <c r="B17" i="2" l="1"/>
  <c r="B9" i="2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E33" i="10" s="1"/>
  <c r="F12" i="10"/>
  <c r="C9" i="10"/>
  <c r="C33" i="10" s="1"/>
  <c r="D9" i="10" l="1"/>
  <c r="D33" i="10" s="1"/>
  <c r="F9" i="10"/>
  <c r="F33" i="10" s="1"/>
  <c r="B12" i="10" l="1"/>
  <c r="B9" i="10"/>
  <c r="C71" i="9"/>
  <c r="E71" i="9"/>
  <c r="F71" i="9"/>
  <c r="G71" i="9"/>
  <c r="C61" i="9"/>
  <c r="E61" i="9"/>
  <c r="F61" i="9"/>
  <c r="G61" i="9"/>
  <c r="C53" i="9"/>
  <c r="E53" i="9"/>
  <c r="F53" i="9"/>
  <c r="G53" i="9"/>
  <c r="D44" i="9"/>
  <c r="E44" i="9"/>
  <c r="F44" i="9"/>
  <c r="G44" i="9"/>
  <c r="C37" i="9"/>
  <c r="E37" i="9"/>
  <c r="F37" i="9"/>
  <c r="C27" i="9"/>
  <c r="E27" i="9"/>
  <c r="F27" i="9"/>
  <c r="C19" i="9"/>
  <c r="E19" i="9"/>
  <c r="F19" i="9"/>
  <c r="C10" i="9"/>
  <c r="E10" i="9"/>
  <c r="F10" i="9"/>
  <c r="B71" i="9"/>
  <c r="B61" i="9"/>
  <c r="B53" i="9"/>
  <c r="B37" i="9"/>
  <c r="B27" i="9"/>
  <c r="B19" i="9"/>
  <c r="B10" i="9"/>
  <c r="C41" i="3"/>
  <c r="D41" i="3"/>
  <c r="E41" i="3"/>
  <c r="F41" i="3"/>
  <c r="B41" i="3"/>
  <c r="H13" i="3"/>
  <c r="H9" i="3"/>
  <c r="H8" i="3" s="1"/>
  <c r="H20" i="3" s="1"/>
  <c r="G13" i="3"/>
  <c r="G9" i="3"/>
  <c r="E13" i="3"/>
  <c r="E9" i="3"/>
  <c r="B22" i="3"/>
  <c r="C57" i="8"/>
  <c r="D57" i="8"/>
  <c r="E57" i="8"/>
  <c r="F57" i="8"/>
  <c r="G57" i="8"/>
  <c r="B57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37" i="7"/>
  <c r="D93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18" i="7"/>
  <c r="B10" i="7"/>
  <c r="G74" i="6"/>
  <c r="G73" i="6"/>
  <c r="G75" i="6" s="1"/>
  <c r="G68" i="6"/>
  <c r="G67" i="6" s="1"/>
  <c r="G59" i="6"/>
  <c r="G39" i="6"/>
  <c r="G38" i="6"/>
  <c r="G36" i="6"/>
  <c r="G35" i="6" s="1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E75" i="6"/>
  <c r="E67" i="6"/>
  <c r="E59" i="6"/>
  <c r="E45" i="6"/>
  <c r="E37" i="6"/>
  <c r="E35" i="6"/>
  <c r="E28" i="6"/>
  <c r="E16" i="6"/>
  <c r="D75" i="6"/>
  <c r="D67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41" i="6"/>
  <c r="C75" i="6"/>
  <c r="C67" i="6"/>
  <c r="C59" i="6"/>
  <c r="C54" i="6"/>
  <c r="C45" i="6"/>
  <c r="C37" i="6"/>
  <c r="C35" i="6"/>
  <c r="C28" i="6"/>
  <c r="C16" i="6"/>
  <c r="B67" i="6"/>
  <c r="B59" i="6"/>
  <c r="B54" i="6"/>
  <c r="B45" i="6"/>
  <c r="B37" i="6"/>
  <c r="D37" i="6" s="1"/>
  <c r="B35" i="6"/>
  <c r="D35" i="6" s="1"/>
  <c r="D70" i="5"/>
  <c r="D68" i="5"/>
  <c r="B68" i="5"/>
  <c r="B63" i="5"/>
  <c r="D55" i="5"/>
  <c r="D53" i="5"/>
  <c r="D49" i="5"/>
  <c r="D48" i="5"/>
  <c r="C53" i="5"/>
  <c r="C49" i="5"/>
  <c r="C48" i="5"/>
  <c r="B53" i="5"/>
  <c r="B49" i="5"/>
  <c r="D37" i="5"/>
  <c r="C37" i="5"/>
  <c r="B37" i="5"/>
  <c r="D17" i="5"/>
  <c r="C20" i="3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C9" i="9" l="1"/>
  <c r="F76" i="8"/>
  <c r="E76" i="8"/>
  <c r="E84" i="7"/>
  <c r="G146" i="7"/>
  <c r="G71" i="7"/>
  <c r="G62" i="7"/>
  <c r="G28" i="7"/>
  <c r="C9" i="7"/>
  <c r="E41" i="6"/>
  <c r="F65" i="6"/>
  <c r="E65" i="6"/>
  <c r="C65" i="6"/>
  <c r="C70" i="6" s="1"/>
  <c r="F41" i="6"/>
  <c r="C41" i="6"/>
  <c r="G28" i="6"/>
  <c r="F47" i="2"/>
  <c r="F59" i="2" s="1"/>
  <c r="F81" i="2" s="1"/>
  <c r="E79" i="2"/>
  <c r="E47" i="2"/>
  <c r="E59" i="2" s="1"/>
  <c r="C43" i="9"/>
  <c r="B43" i="9"/>
  <c r="E9" i="9"/>
  <c r="B9" i="9"/>
  <c r="D43" i="9"/>
  <c r="E43" i="9"/>
  <c r="G43" i="9"/>
  <c r="B76" i="8"/>
  <c r="D76" i="8"/>
  <c r="C76" i="8"/>
  <c r="G76" i="8"/>
  <c r="G123" i="7"/>
  <c r="B84" i="7"/>
  <c r="C84" i="7"/>
  <c r="G18" i="7"/>
  <c r="G38" i="7"/>
  <c r="G75" i="7"/>
  <c r="G93" i="7"/>
  <c r="G133" i="7"/>
  <c r="G150" i="7"/>
  <c r="B9" i="7"/>
  <c r="D159" i="7"/>
  <c r="E9" i="7"/>
  <c r="F84" i="7"/>
  <c r="G58" i="7"/>
  <c r="G113" i="7"/>
  <c r="G137" i="7"/>
  <c r="B41" i="6"/>
  <c r="B65" i="6"/>
  <c r="B70" i="6" s="1"/>
  <c r="G54" i="6"/>
  <c r="D65" i="6"/>
  <c r="D70" i="6" s="1"/>
  <c r="C59" i="5"/>
  <c r="D59" i="5"/>
  <c r="B72" i="5"/>
  <c r="C11" i="5"/>
  <c r="B57" i="5"/>
  <c r="B59" i="5" s="1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G45" i="6"/>
  <c r="G16" i="6"/>
  <c r="G41" i="6" s="1"/>
  <c r="G37" i="6"/>
  <c r="G77" i="9" l="1"/>
  <c r="E77" i="9"/>
  <c r="D77" i="9"/>
  <c r="C77" i="9"/>
  <c r="E159" i="7"/>
  <c r="F159" i="7"/>
  <c r="G9" i="7"/>
  <c r="C159" i="7"/>
  <c r="B159" i="7"/>
  <c r="E70" i="6"/>
  <c r="G65" i="6"/>
  <c r="F70" i="6"/>
  <c r="G70" i="6"/>
  <c r="E81" i="2"/>
  <c r="B77" i="9"/>
  <c r="F77" i="9"/>
  <c r="G84" i="7"/>
  <c r="G42" i="6"/>
  <c r="G159" i="7" l="1"/>
  <c r="B38" i="2"/>
  <c r="C31" i="2"/>
  <c r="B31" i="2"/>
  <c r="C25" i="2"/>
  <c r="B25" i="2"/>
  <c r="B47" i="2" s="1"/>
  <c r="C17" i="2"/>
  <c r="C9" i="2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16" i="10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9" i="10" l="1"/>
  <c r="G33" i="10" s="1"/>
  <c r="C32" i="1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<sst xmlns="http://schemas.openxmlformats.org/spreadsheetml/2006/main" count="867" uniqueCount="610">
  <si>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</si>
  <si>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</si>
  <si>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</si>
  <si>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</si>
  <si>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</si>
  <si>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</si>
  <si>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</si>
  <si>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</si>
  <si>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</si>
  <si>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</si>
  <si>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</si>
  <si>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</si>
  <si>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</si>
  <si>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</si>
  <si>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</si>
  <si>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</si>
  <si>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</si>
  <si>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</si>
  <si>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</si>
  <si>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</si>
  <si>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</si>
  <si>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</si>
  <si>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</si>
  <si>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</si>
  <si>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</si>
  <si>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</si>
  <si>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</si>
  <si>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</si>
  <si>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</si>
  <si>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</si>
  <si>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</si>
  <si>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</si>
  <si>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</si>
  <si>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</si>
  <si>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</si>
  <si>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</si>
  <si>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</si>
  <si>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</si>
  <si>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</si>
  <si>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</si>
  <si>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</si>
  <si>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</si>
  <si>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</si>
  <si>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</si>
  <si>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</si>
  <si>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</si>
  <si>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</si>
  <si>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</si>
  <si>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</si>
  <si>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</si>
  <si>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</si>
  <si>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</si>
  <si>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</si>
  <si>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</si>
  <si>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</si>
  <si>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</si>
  <si>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</si>
  <si>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</si>
  <si>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</si>
  <si>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</si>
  <si>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</si>
  <si>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</si>
  <si>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</si>
  <si>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</si>
  <si>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</si>
  <si>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</si>
  <si>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</si>
  <si>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</si>
  <si>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</si>
  <si>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</si>
  <si>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</si>
  <si>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</si>
  <si>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</si>
  <si>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</si>
  <si>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</si>
  <si>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</si>
  <si>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</si>
  <si>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</si>
  <si>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</si>
  <si>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</si>
  <si>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</si>
  <si>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</si>
  <si>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</si>
  <si>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</si>
  <si>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</si>
  <si>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</si>
  <si>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</si>
  <si>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</si>
  <si>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</si>
  <si>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</si>
  <si>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</si>
  <si>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</si>
  <si>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</si>
  <si>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</si>
  <si>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</si>
  <si>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</si>
  <si>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</si>
  <si>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</si>
  <si>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</si>
  <si>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</si>
  <si>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</si>
  <si>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</si>
  <si>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</si>
  <si>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</si>
  <si>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</si>
  <si>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</si>
  <si>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</si>
  <si>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</si>
  <si>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</si>
  <si>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</si>
  <si>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</si>
  <si>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</si>
  <si>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</si>
  <si>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</si>
  <si>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</si>
  <si>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</si>
  <si>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</si>
  <si>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</si>
  <si>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</si>
  <si>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</si>
  <si>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</si>
  <si>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</si>
  <si>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</si>
  <si>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</si>
  <si>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</si>
  <si>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</si>
  <si>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</si>
  <si>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</si>
  <si>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</si>
  <si>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</si>
  <si>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</si>
  <si>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</si>
  <si>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</si>
  <si>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</si>
  <si>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</si>
  <si>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</si>
  <si>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</si>
  <si>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</si>
  <si>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</si>
  <si>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</si>
  <si>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</si>
  <si>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</si>
  <si>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</si>
  <si>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</si>
  <si>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</si>
  <si>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</si>
  <si>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</si>
  <si>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</si>
  <si>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</si>
  <si>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</si>
  <si>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</si>
  <si>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</si>
  <si>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</si>
  <si>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</si>
  <si>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</si>
  <si>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</si>
  <si>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</si>
  <si>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</si>
  <si>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</si>
  <si>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</si>
  <si>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</si>
  <si>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</si>
  <si>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</si>
  <si>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</si>
  <si>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</si>
  <si>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</si>
  <si>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</si>
  <si>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</si>
  <si>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</si>
  <si>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</si>
  <si>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</si>
  <si>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</si>
  <si>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</si>
  <si>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</si>
  <si>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</si>
  <si>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</si>
  <si>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</si>
  <si>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</si>
  <si>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</si>
  <si>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</si>
  <si>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</si>
  <si>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</si>
  <si>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</si>
  <si>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</si>
  <si>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</si>
  <si>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</si>
  <si>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</si>
  <si>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</si>
  <si>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</si>
  <si>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</si>
  <si>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</si>
  <si>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</si>
  <si>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</si>
  <si>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</si>
  <si>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</si>
  <si>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</si>
  <si>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</si>
  <si>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</si>
  <si>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</si>
  <si>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</si>
  <si>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</si>
  <si>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</si>
  <si>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</si>
  <si>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</si>
  <si>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</si>
  <si>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</si>
  <si>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</si>
  <si>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</si>
  <si>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</si>
  <si>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</si>
  <si>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</si>
  <si>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</si>
  <si>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</si>
  <si>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</si>
  <si>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</si>
  <si>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</si>
  <si>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</si>
  <si>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</si>
  <si>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</si>
  <si>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</si>
  <si>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</si>
  <si>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</si>
  <si>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</si>
  <si>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</si>
  <si>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</si>
  <si>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</si>
  <si>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</si>
  <si>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</si>
  <si>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</si>
  <si>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</si>
  <si>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</si>
  <si>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</si>
  <si>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</si>
  <si>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</si>
  <si>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</si>
  <si>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</si>
  <si>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</si>
  <si>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</si>
  <si>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</si>
  <si>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</si>
  <si>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</si>
  <si>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</si>
  <si>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</si>
  <si>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</si>
  <si>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</si>
  <si>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</si>
  <si>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</si>
  <si>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</si>
  <si>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</si>
  <si>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</si>
  <si>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</si>
  <si>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</si>
  <si>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</si>
  <si>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</si>
  <si>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</si>
  <si>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</si>
  <si>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</si>
  <si>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</si>
  <si>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</si>
  <si>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</si>
  <si>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</si>
  <si>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</si>
  <si>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</si>
  <si>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</si>
  <si>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</si>
  <si>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</si>
  <si>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</si>
  <si>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</si>
  <si>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</si>
  <si>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</si>
  <si>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</si>
  <si>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</si>
  <si>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</si>
  <si>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</si>
  <si>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</si>
  <si>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</si>
  <si>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</si>
  <si>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</si>
  <si>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</si>
  <si>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</si>
  <si>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</si>
  <si>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</si>
  <si>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</si>
  <si>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</si>
  <si>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</si>
  <si>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</si>
  <si>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</si>
  <si>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</si>
  <si>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</si>
  <si>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</si>
  <si>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</si>
  <si>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</si>
  <si>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</si>
  <si>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</si>
  <si>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</si>
  <si>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</si>
  <si>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</si>
  <si>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</si>
  <si>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</si>
  <si>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</si>
  <si>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</si>
  <si>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</si>
  <si>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</si>
  <si>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</si>
  <si>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</si>
  <si>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</si>
  <si>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</si>
  <si>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</si>
  <si>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</si>
  <si>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</si>
  <si>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</si>
  <si>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</si>
  <si>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</si>
  <si>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</si>
  <si>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</si>
  <si>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</si>
  <si>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</si>
  <si>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</si>
  <si>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</si>
  <si>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</si>
  <si>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</si>
  <si>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</si>
  <si>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</si>
  <si>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</si>
  <si>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</si>
  <si>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</si>
  <si>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</si>
  <si>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</si>
  <si>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</si>
  <si>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</si>
  <si>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</si>
  <si>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</si>
  <si>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</si>
  <si>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</si>
  <si>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</si>
  <si>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</si>
  <si>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</si>
  <si>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</si>
  <si>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</si>
  <si>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</si>
  <si>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</si>
  <si>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</si>
  <si>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</si>
  <si>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</si>
  <si>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</si>
  <si>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</si>
  <si>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</si>
  <si>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</si>
  <si>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</si>
  <si>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</si>
  <si>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</si>
  <si>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</si>
  <si>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</si>
  <si>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</si>
  <si>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</si>
  <si>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</si>
  <si>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</si>
  <si>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</si>
  <si>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</si>
  <si>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</si>
  <si>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</si>
  <si>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</si>
  <si>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</si>
  <si>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</si>
  <si>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</si>
  <si>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</si>
  <si>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</si>
  <si>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</si>
  <si>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</si>
  <si>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</si>
  <si>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</si>
  <si>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</si>
  <si>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</si>
  <si>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</si>
  <si>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</si>
  <si>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</si>
  <si>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</si>
  <si>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</si>
  <si>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</si>
  <si>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</si>
  <si>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</si>
  <si>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</si>
  <si>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</si>
  <si>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</si>
  <si>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</si>
  <si>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</si>
  <si>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</si>
  <si>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</si>
  <si>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</si>
  <si>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</si>
  <si>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</si>
  <si>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</si>
  <si>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</si>
  <si>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</si>
  <si>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</si>
  <si>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</si>
  <si>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</si>
  <si>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</si>
  <si>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</si>
  <si>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</si>
  <si>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</si>
  <si>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</si>
  <si>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</si>
  <si>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</si>
  <si>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</si>
  <si>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</si>
  <si>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</si>
  <si>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</si>
  <si>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</si>
  <si>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</si>
  <si>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</si>
  <si>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</si>
  <si>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</si>
  <si>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</si>
  <si>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</si>
  <si>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</si>
  <si>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</si>
  <si>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</si>
  <si>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</si>
  <si>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</si>
  <si>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</si>
  <si>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</si>
  <si>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</si>
  <si>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</si>
  <si>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</si>
  <si>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</si>
  <si>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</si>
  <si>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</si>
  <si>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</si>
  <si>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</si>
  <si>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</si>
  <si>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</si>
  <si>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</si>
  <si>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</si>
  <si>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</si>
  <si>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</si>
  <si>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</si>
  <si>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</si>
  <si>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</si>
  <si>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</si>
  <si>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</si>
  <si>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</si>
  <si>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</si>
  <si>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</si>
  <si>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</si>
  <si>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</si>
  <si>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</si>
  <si>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</si>
  <si>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</si>
  <si>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</si>
  <si>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</si>
  <si>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</si>
  <si>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</si>
  <si>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</si>
  <si>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</si>
  <si>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</si>
  <si>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</si>
  <si>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</si>
  <si>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</si>
  <si>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</si>
  <si>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</si>
  <si>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</si>
  <si>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</si>
  <si>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</si>
  <si>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</si>
  <si>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</si>
  <si>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</si>
  <si>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</si>
  <si>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</si>
  <si>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</si>
  <si>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</si>
  <si>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</si>
  <si>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</si>
  <si>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</si>
  <si>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</si>
  <si>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</si>
  <si>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</si>
  <si>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</si>
  <si>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</si>
  <si>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</si>
  <si>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</si>
  <si>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</si>
  <si>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</si>
  <si>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</si>
  <si>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</si>
  <si>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</si>
  <si>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</si>
  <si>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</si>
  <si>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</si>
  <si>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</si>
  <si>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</si>
  <si>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</si>
  <si>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</si>
  <si>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</si>
  <si>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</si>
  <si>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</si>
  <si>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</si>
  <si>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</si>
  <si>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</si>
  <si>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</si>
  <si>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</si>
  <si>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</si>
  <si>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</si>
  <si>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</si>
  <si>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</si>
  <si>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</si>
  <si>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</si>
  <si>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</si>
  <si>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</si>
  <si>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</si>
  <si>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</si>
  <si>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</si>
  <si>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</si>
  <si>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</si>
  <si>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</si>
  <si>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</si>
  <si>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</si>
  <si>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</si>
  <si>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</si>
  <si>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</si>
  <si>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</si>
  <si>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</si>
  <si>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</si>
  <si>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</si>
  <si>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</si>
  <si>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</si>
  <si>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</si>
  <si>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</si>
  <si>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</si>
  <si>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</si>
  <si>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</si>
  <si>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</si>
  <si>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</si>
  <si>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</si>
  <si>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</si>
  <si>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</si>
  <si>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</si>
  <si>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</si>
  <si>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</si>
  <si>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</si>
  <si>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</si>
  <si>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</si>
  <si>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</si>
  <si>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</si>
  <si>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</si>
  <si>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</si>
  <si>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</si>
  <si>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</si>
  <si>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</si>
  <si>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</si>
  <si>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</si>
  <si>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</si>
  <si>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</si>
  <si>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</si>
  <si>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</si>
  <si>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</si>
  <si>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Al 31 de Diciembre de 2022 y al 30 de Septiembre de 2023 (b)</t>
  </si>
  <si>
    <t>Del 1 de Enero al 30 de Septiembre de 2023 (b)</t>
  </si>
  <si>
    <t>31111M420010100 PRESIDENTE</t>
  </si>
  <si>
    <t>31111M420010200 SINDICO</t>
  </si>
  <si>
    <t>31111M420010300 REGIDORES</t>
  </si>
  <si>
    <t>31111M420020100 SECRETARIA DEL AYUNTAMIENTO</t>
  </si>
  <si>
    <t>31111M420020200 REGLAMENTOS Y FISCALIZACION</t>
  </si>
  <si>
    <t>31111M420020300 JURIDICO</t>
  </si>
  <si>
    <t>31111M420020400 JUZGADO ADMINISTRATIVO Y CIVICO</t>
  </si>
  <si>
    <t>31111M420020500 ARCHIVO MUNICIPAL</t>
  </si>
  <si>
    <t>31111M420030100 TESORERIA MUNICIPAL</t>
  </si>
  <si>
    <t>31111M420030200 CATASTRO Y PREDIAL</t>
  </si>
  <si>
    <t>31111M420040100 CONTRALORIA</t>
  </si>
  <si>
    <t>31111M420050100 OBRA PUBLICA</t>
  </si>
  <si>
    <t>31111M420060100 SERVICIOS MUNICIPALES</t>
  </si>
  <si>
    <t>31111M420060200 ALUMBRADO PUBLICO</t>
  </si>
  <si>
    <t>31111M420060300 LIMPIA</t>
  </si>
  <si>
    <t>31111M420060400 PARQUES Y JARDINES</t>
  </si>
  <si>
    <t>31111M420060500 RASTRO</t>
  </si>
  <si>
    <t>31111M420060600 MERCADO</t>
  </si>
  <si>
    <t>31111M420060700 PANTEONES</t>
  </si>
  <si>
    <t>31111M420070100 DESARROLLO SOCIAL</t>
  </si>
  <si>
    <t>31111M420070200 DESARROLLO AGROPECUARIO</t>
  </si>
  <si>
    <t>31111M420070300 SALUD</t>
  </si>
  <si>
    <t>31111M420070400 JEFATURA DE GESTION EDUCATIVA</t>
  </si>
  <si>
    <t>31111M420090100 MEDIO AMBIENTE</t>
  </si>
  <si>
    <t>31111M420100100 DERECHOS HUMANOS</t>
  </si>
  <si>
    <t>31111M420110100 OFICIALIA MAYOR</t>
  </si>
  <si>
    <t>31111M420110200 RECURSOS HUMANOS</t>
  </si>
  <si>
    <t>31111M420110300 ADQUICISIONES</t>
  </si>
  <si>
    <t>31111M420110400 DEPARTAMENTO DE INFORMATICA</t>
  </si>
  <si>
    <t>31111M420120100 UNIDAD DE TRANSPARENCIA</t>
  </si>
  <si>
    <t>31111M420130100 SECRETARIA PARTICULAR</t>
  </si>
  <si>
    <t>31111M420130200 COMUNICACION SOCIAL</t>
  </si>
  <si>
    <t>31111M420140100 DESARROLLO URBANO</t>
  </si>
  <si>
    <t>31111M420150100 DESARROLLO ECONOMICO</t>
  </si>
  <si>
    <t>31111M420160100 TURISMO</t>
  </si>
  <si>
    <t>31111M420170100 EDUCACION</t>
  </si>
  <si>
    <t>31111M420180100 COMISION MUNICIPAL DEL DEPORTE</t>
  </si>
  <si>
    <t>31111M420180200 UNIDAD DEPORTIVA</t>
  </si>
  <si>
    <t>31111M420180300 GIMNASIO</t>
  </si>
  <si>
    <t>31111M420190100 DESARROLLO INTEGRAL DE LA MUJER</t>
  </si>
  <si>
    <t>31111M420200100 INSTITUTO MUNICIPAL DE LA JUVENTUD</t>
  </si>
  <si>
    <t>31111M420210100 INSTITUTO MUNICIPAL DE PLANEACION</t>
  </si>
  <si>
    <t>31111M420220100 MATERIALES Y EQUIPO PESADO</t>
  </si>
  <si>
    <t>31111M420900100 DESARROLLO INTEGRAL DE LA FAMILIA</t>
  </si>
  <si>
    <t>31111M420900200 CASA DE LA CULTURA MUNICIPAL</t>
  </si>
  <si>
    <t>31111M420900300 SISTEMA DE AGUA POTABLE Y ALCANTARILLADO</t>
  </si>
  <si>
    <t>31111M420080100 SEGURIDAD PUBLICA</t>
  </si>
  <si>
    <t>31111M420080200 TRANSITO</t>
  </si>
  <si>
    <t>31111M420080300 PROTECCION CIVIL</t>
  </si>
  <si>
    <t>31111M420080400 MOVILIDAD Y TRANSPORTE</t>
  </si>
  <si>
    <t>31111M420080500 CARCEL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</si>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</sst>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yy;@"/>
    <numFmt numFmtId="165" formatCode="#,##0.00_ ;\-#,##0.00\ "/>
    <numFmt numFmtId="17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173" fontId="1" fillId="0" borderId="0" applyFont="0" applyFill="0" applyBorder="0" applyAlignment="0" applyProtection="0"/>
  </cellStyleXfs>
  <cellXfs count="25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0" xfId="0" applyNumberFormat="1"/>
    <xf numFmtId="165" fontId="0" fillId="0" borderId="14" xfId="5" applyNumberFormat="1" applyFont="1" applyFill="1" applyBorder="1" applyAlignment="1" applyProtection="1">
      <alignment horizontal="right" vertical="center"/>
      <protection locked="0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2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2" fillId="0" borderId="14" xfId="0" applyNumberFormat="1" applyFont="1" applyFill="1" applyBorder="1" applyProtection="1">
      <protection locked="0"/>
    </xf>
    <xf numFmtId="4" fontId="0" fillId="0" borderId="14" xfId="0" applyNumberFormat="1" applyFill="1" applyBorder="1" applyProtection="1">
      <protection locked="0"/>
    </xf>
    <xf numFmtId="4" fontId="0" fillId="0" borderId="14" xfId="0" applyNumberFormat="1" applyFill="1" applyBorder="1"/>
    <xf numFmtId="4" fontId="2" fillId="0" borderId="14" xfId="0" applyNumberFormat="1" applyFont="1" applyFill="1" applyBorder="1"/>
    <xf numFmtId="4" fontId="2" fillId="0" borderId="14" xfId="0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>
      <alignment vertical="center"/>
    </xf>
    <xf numFmtId="4" fontId="0" fillId="0" borderId="13" xfId="0" applyNumberFormat="1" applyFill="1" applyBorder="1" applyAlignment="1" applyProtection="1">
      <alignment vertical="center"/>
      <protection locked="0"/>
    </xf>
    <xf numFmtId="4" fontId="2" fillId="0" borderId="14" xfId="0" applyNumberFormat="1" applyFont="1" applyFill="1" applyBorder="1" applyAlignment="1">
      <alignment vertical="center"/>
    </xf>
    <xf numFmtId="4" fontId="0" fillId="0" borderId="13" xfId="0" applyNumberFormat="1" applyFill="1" applyBorder="1" applyProtection="1"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0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horizontal="right" vertical="top"/>
      <protection locked="0"/>
    </xf>
    <xf numFmtId="4" fontId="2" fillId="0" borderId="14" xfId="0" applyNumberFormat="1" applyFont="1" applyFill="1" applyBorder="1" applyAlignment="1" applyProtection="1">
      <alignment horizontal="right" vertical="top"/>
      <protection locked="0"/>
    </xf>
    <xf numFmtId="0" fontId="0" fillId="0" borderId="8" xfId="0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0" fontId="0" fillId="0" borderId="14" xfId="0" applyFill="1" applyBorder="1"/>
    <xf numFmtId="165" fontId="0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8" applyNumberFormat="1" applyFont="1" applyFill="1" applyBorder="1" applyAlignment="1" applyProtection="1">
      <alignment vertical="center"/>
      <protection locked="0"/>
    </xf>
    <xf numFmtId="165" fontId="2" fillId="0" borderId="8" xfId="0" applyNumberFormat="1" applyFont="1" applyBorder="1" applyAlignment="1" applyProtection="1">
      <alignment horizontal="right" vertical="center"/>
      <protection locked="0"/>
    </xf>
    <xf numFmtId="165" fontId="1" fillId="0" borderId="8" xfId="8" applyNumberFormat="1" applyFont="1" applyFill="1" applyBorder="1" applyAlignment="1" applyProtection="1">
      <alignment horizontal="right" vertical="center"/>
      <protection locked="0"/>
    </xf>
    <xf numFmtId="165" fontId="0" fillId="0" borderId="8" xfId="8" applyNumberFormat="1" applyFont="1" applyFill="1" applyBorder="1" applyAlignment="1" applyProtection="1">
      <alignment horizontal="right" vertical="center"/>
      <protection locked="0"/>
    </xf>
    <xf numFmtId="165" fontId="1" fillId="0" borderId="8" xfId="8" applyNumberFormat="1" applyFont="1" applyFill="1" applyBorder="1" applyAlignment="1" applyProtection="1">
      <alignment horizontal="right" vertical="center"/>
      <protection locked="0"/>
    </xf>
    <xf numFmtId="4" fontId="0" fillId="0" borderId="8" xfId="0" applyNumberFormat="1" applyFill="1" applyBorder="1" applyAlignment="1" applyProtection="1">
      <alignment horizontal="right" vertical="center"/>
      <protection locked="0"/>
    </xf>
  </cellXfs>
  <cellStyles count="9">
    <cellStyle name="Millares" xfId="1" builtinId="3"/>
    <cellStyle name="Millares 2" xfId="4"/>
    <cellStyle name="Millares 3" xfId="5"/>
    <cellStyle name="Millares 4" xfId="8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zoomScale="110" zoomScaleNormal="110" workbookViewId="0">
      <selection activeCell="B10" sqref="B10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1" t="s">
        <v>0</v>
      </c>
      <c r="B1" s="192"/>
      <c r="C1" s="192"/>
      <c r="D1" s="192"/>
      <c r="E1" s="192"/>
      <c r="F1" s="193"/>
    </row>
    <row r="2" spans="1:6" ht="15" customHeight="1" x14ac:dyDescent="0.25">
      <c r="A2" s="108" t="s">
        <v>609</v>
      </c>
      <c r="B2" s="109"/>
      <c r="C2" s="109"/>
      <c r="D2" s="109"/>
      <c r="E2" s="109"/>
      <c r="F2" s="110"/>
    </row>
    <row r="3" spans="1:6" ht="15" customHeight="1" x14ac:dyDescent="0.25">
      <c r="A3" s="111" t="s">
        <v>1</v>
      </c>
      <c r="B3" s="112"/>
      <c r="C3" s="112"/>
      <c r="D3" s="112"/>
      <c r="E3" s="112"/>
      <c r="F3" s="113"/>
    </row>
    <row r="4" spans="1:6" ht="12.95" customHeight="1" x14ac:dyDescent="0.25">
      <c r="A4" s="111" t="s">
        <v>556</v>
      </c>
      <c r="B4" s="112"/>
      <c r="C4" s="112"/>
      <c r="D4" s="112"/>
      <c r="E4" s="112"/>
      <c r="F4" s="113"/>
    </row>
    <row r="5" spans="1:6" ht="12.95" customHeight="1" x14ac:dyDescent="0.25">
      <c r="A5" s="114" t="s">
        <v>2</v>
      </c>
      <c r="B5" s="115"/>
      <c r="C5" s="115"/>
      <c r="D5" s="115"/>
      <c r="E5" s="115"/>
      <c r="F5" s="116"/>
    </row>
    <row r="6" spans="1:6" ht="41.45" customHeight="1" x14ac:dyDescent="0.25">
      <c r="A6" s="39" t="s">
        <v>3</v>
      </c>
      <c r="B6" s="40" t="s">
        <v>4</v>
      </c>
      <c r="C6" s="1" t="s">
        <v>5</v>
      </c>
      <c r="D6" s="41" t="s">
        <v>6</v>
      </c>
      <c r="E6" s="40" t="s">
        <v>4</v>
      </c>
      <c r="F6" s="1" t="s">
        <v>5</v>
      </c>
    </row>
    <row r="7" spans="1:6" ht="12.95" customHeight="1" x14ac:dyDescent="0.25">
      <c r="A7" s="42" t="s">
        <v>7</v>
      </c>
      <c r="B7" s="43"/>
      <c r="C7" s="43"/>
      <c r="D7" s="42" t="s">
        <v>8</v>
      </c>
      <c r="E7" s="43"/>
      <c r="F7" s="43"/>
    </row>
    <row r="8" spans="1:6" x14ac:dyDescent="0.25">
      <c r="A8" s="2" t="s">
        <v>9</v>
      </c>
      <c r="B8" s="44"/>
      <c r="C8" s="44"/>
      <c r="D8" s="2" t="s">
        <v>10</v>
      </c>
      <c r="E8" s="44"/>
      <c r="F8" s="44"/>
    </row>
    <row r="9" spans="1:6" x14ac:dyDescent="0.25">
      <c r="A9" s="45" t="s">
        <v>11</v>
      </c>
      <c r="B9" s="46">
        <f>SUM(B10:B16)</f>
        <v>218606115.94</v>
      </c>
      <c r="C9" s="46">
        <f>SUM(C10:C16)</f>
        <v>105727433.74999999</v>
      </c>
      <c r="D9" s="45" t="s">
        <v>12</v>
      </c>
      <c r="E9" s="46">
        <f>SUM(E10:E18)</f>
        <v>11997504.33</v>
      </c>
      <c r="F9" s="46">
        <f>SUM(F10:F18)</f>
        <v>76654531.939999998</v>
      </c>
    </row>
    <row r="10" spans="1:6" x14ac:dyDescent="0.25">
      <c r="A10" s="47" t="s">
        <v>13</v>
      </c>
      <c r="B10" s="46">
        <v>0</v>
      </c>
      <c r="C10" s="46">
        <v>0</v>
      </c>
      <c r="D10" s="47" t="s">
        <v>14</v>
      </c>
      <c r="E10" s="150">
        <v>184289.19</v>
      </c>
      <c r="F10" s="160">
        <v>1854826.86</v>
      </c>
    </row>
    <row r="11" spans="1:6" x14ac:dyDescent="0.25">
      <c r="A11" s="47" t="s">
        <v>15</v>
      </c>
      <c r="B11" s="46">
        <v>24002465.010000002</v>
      </c>
      <c r="C11" s="144">
        <v>23453418.489999998</v>
      </c>
      <c r="D11" s="47" t="s">
        <v>16</v>
      </c>
      <c r="E11" s="150">
        <v>977459.18</v>
      </c>
      <c r="F11" s="160">
        <v>2992078.48</v>
      </c>
    </row>
    <row r="12" spans="1:6" x14ac:dyDescent="0.25">
      <c r="A12" s="47" t="s">
        <v>17</v>
      </c>
      <c r="B12" s="46">
        <v>0</v>
      </c>
      <c r="C12" s="46">
        <v>0</v>
      </c>
      <c r="D12" s="47" t="s">
        <v>18</v>
      </c>
      <c r="E12" s="150">
        <v>1910494.04</v>
      </c>
      <c r="F12" s="160">
        <v>59796839.450000003</v>
      </c>
    </row>
    <row r="13" spans="1:6" x14ac:dyDescent="0.25">
      <c r="A13" s="47" t="s">
        <v>19</v>
      </c>
      <c r="B13" s="46">
        <v>194603650.93000001</v>
      </c>
      <c r="C13" s="46">
        <v>80224261.209999993</v>
      </c>
      <c r="D13" s="47" t="s">
        <v>20</v>
      </c>
      <c r="E13" s="46">
        <v>0</v>
      </c>
      <c r="F13" s="46">
        <v>0</v>
      </c>
    </row>
    <row r="14" spans="1:6" x14ac:dyDescent="0.25">
      <c r="A14" s="47" t="s">
        <v>21</v>
      </c>
      <c r="B14" s="46">
        <v>0</v>
      </c>
      <c r="C14" s="46">
        <v>2019861.7</v>
      </c>
      <c r="D14" s="47" t="s">
        <v>22</v>
      </c>
      <c r="E14" s="151">
        <v>225435.74</v>
      </c>
      <c r="F14" s="161">
        <v>3109469.25</v>
      </c>
    </row>
    <row r="15" spans="1:6" x14ac:dyDescent="0.25">
      <c r="A15" s="47" t="s">
        <v>23</v>
      </c>
      <c r="B15" s="46">
        <v>0</v>
      </c>
      <c r="C15" s="46">
        <v>29892.35</v>
      </c>
      <c r="D15" s="47" t="s">
        <v>24</v>
      </c>
      <c r="E15" s="46">
        <v>0</v>
      </c>
      <c r="F15" s="46">
        <v>0</v>
      </c>
    </row>
    <row r="16" spans="1:6" x14ac:dyDescent="0.25">
      <c r="A16" s="47" t="s">
        <v>25</v>
      </c>
      <c r="B16" s="46">
        <v>0</v>
      </c>
      <c r="C16" s="46">
        <v>0</v>
      </c>
      <c r="D16" s="47" t="s">
        <v>26</v>
      </c>
      <c r="E16" s="152">
        <v>4687464.53</v>
      </c>
      <c r="F16" s="162">
        <v>6405580.0499999998</v>
      </c>
    </row>
    <row r="17" spans="1:6" x14ac:dyDescent="0.25">
      <c r="A17" s="45" t="s">
        <v>27</v>
      </c>
      <c r="B17" s="46">
        <f>SUM(B18:B24)</f>
        <v>6817710.4199999999</v>
      </c>
      <c r="C17" s="46">
        <f>SUM(C18:C24)</f>
        <v>6244656.6600000001</v>
      </c>
      <c r="D17" s="47" t="s">
        <v>28</v>
      </c>
      <c r="E17" s="46">
        <v>0</v>
      </c>
      <c r="F17" s="46">
        <v>0</v>
      </c>
    </row>
    <row r="18" spans="1:6" x14ac:dyDescent="0.25">
      <c r="A18" s="47" t="s">
        <v>29</v>
      </c>
      <c r="B18" s="46">
        <v>0</v>
      </c>
      <c r="C18" s="46">
        <v>0</v>
      </c>
      <c r="D18" s="47" t="s">
        <v>30</v>
      </c>
      <c r="E18" s="153">
        <v>4012361.65</v>
      </c>
      <c r="F18" s="163">
        <v>2495737.85</v>
      </c>
    </row>
    <row r="19" spans="1:6" x14ac:dyDescent="0.25">
      <c r="A19" s="47" t="s">
        <v>31</v>
      </c>
      <c r="B19" s="137">
        <v>922898.82</v>
      </c>
      <c r="C19" s="145">
        <v>924067.34</v>
      </c>
      <c r="D19" s="45" t="s">
        <v>32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33</v>
      </c>
      <c r="B20" s="138">
        <v>482004.13</v>
      </c>
      <c r="C20" s="145">
        <v>207821.63</v>
      </c>
      <c r="D20" s="47" t="s">
        <v>34</v>
      </c>
      <c r="E20" s="46">
        <v>0</v>
      </c>
      <c r="F20" s="46">
        <v>0</v>
      </c>
    </row>
    <row r="21" spans="1:6" x14ac:dyDescent="0.25">
      <c r="A21" s="47" t="s">
        <v>35</v>
      </c>
      <c r="B21" s="139">
        <v>161361.66</v>
      </c>
      <c r="C21" s="145">
        <v>0</v>
      </c>
      <c r="D21" s="47" t="s">
        <v>36</v>
      </c>
      <c r="E21" s="46">
        <v>0</v>
      </c>
      <c r="F21" s="46">
        <v>0</v>
      </c>
    </row>
    <row r="22" spans="1:6" x14ac:dyDescent="0.25">
      <c r="A22" s="47" t="s">
        <v>37</v>
      </c>
      <c r="B22" s="140">
        <v>166014</v>
      </c>
      <c r="C22" s="145">
        <v>66285.63</v>
      </c>
      <c r="D22" s="47" t="s">
        <v>38</v>
      </c>
      <c r="E22" s="46">
        <v>0</v>
      </c>
      <c r="F22" s="46">
        <v>0</v>
      </c>
    </row>
    <row r="23" spans="1:6" x14ac:dyDescent="0.25">
      <c r="A23" s="47" t="s">
        <v>39</v>
      </c>
      <c r="B23" s="46">
        <v>0</v>
      </c>
      <c r="C23" s="46">
        <v>0</v>
      </c>
      <c r="D23" s="45" t="s">
        <v>40</v>
      </c>
      <c r="E23" s="46">
        <f>E24+E25</f>
        <v>535714.28</v>
      </c>
      <c r="F23" s="46">
        <f>F24+F25</f>
        <v>0</v>
      </c>
    </row>
    <row r="24" spans="1:6" x14ac:dyDescent="0.25">
      <c r="A24" s="47" t="s">
        <v>41</v>
      </c>
      <c r="B24" s="141">
        <v>5085431.8099999996</v>
      </c>
      <c r="C24" s="146">
        <v>5046482.0599999996</v>
      </c>
      <c r="D24" s="47" t="s">
        <v>42</v>
      </c>
      <c r="E24" s="154">
        <v>535714.28</v>
      </c>
      <c r="F24" s="46">
        <v>0</v>
      </c>
    </row>
    <row r="25" spans="1:6" x14ac:dyDescent="0.25">
      <c r="A25" s="45" t="s">
        <v>43</v>
      </c>
      <c r="B25" s="46">
        <f>SUM(B26:B30)</f>
        <v>22658547.100000001</v>
      </c>
      <c r="C25" s="46">
        <f>SUM(C26:C30)</f>
        <v>22521893.48</v>
      </c>
      <c r="D25" s="47" t="s">
        <v>44</v>
      </c>
      <c r="E25" s="46">
        <v>0</v>
      </c>
      <c r="F25" s="46">
        <v>0</v>
      </c>
    </row>
    <row r="26" spans="1:6" x14ac:dyDescent="0.25">
      <c r="A26" s="47" t="s">
        <v>45</v>
      </c>
      <c r="B26" s="143">
        <v>600</v>
      </c>
      <c r="C26" s="147">
        <v>600</v>
      </c>
      <c r="D26" s="45" t="s">
        <v>46</v>
      </c>
      <c r="E26" s="46">
        <v>0</v>
      </c>
      <c r="F26" s="46">
        <v>0</v>
      </c>
    </row>
    <row r="27" spans="1:6" x14ac:dyDescent="0.25">
      <c r="A27" s="47" t="s">
        <v>47</v>
      </c>
      <c r="B27" s="46">
        <v>0</v>
      </c>
      <c r="C27" s="46">
        <v>0</v>
      </c>
      <c r="D27" s="45" t="s">
        <v>48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49</v>
      </c>
      <c r="B28" s="46">
        <v>0</v>
      </c>
      <c r="C28" s="46">
        <v>0</v>
      </c>
      <c r="D28" s="47" t="s">
        <v>50</v>
      </c>
      <c r="E28" s="46">
        <v>0</v>
      </c>
      <c r="F28" s="46">
        <v>0</v>
      </c>
    </row>
    <row r="29" spans="1:6" x14ac:dyDescent="0.25">
      <c r="A29" s="47" t="s">
        <v>51</v>
      </c>
      <c r="B29" s="142">
        <v>22657947.100000001</v>
      </c>
      <c r="C29" s="148">
        <v>22521293.48</v>
      </c>
      <c r="D29" s="47" t="s">
        <v>52</v>
      </c>
      <c r="E29" s="46">
        <v>0</v>
      </c>
      <c r="F29" s="46">
        <v>0</v>
      </c>
    </row>
    <row r="30" spans="1:6" x14ac:dyDescent="0.25">
      <c r="A30" s="47" t="s">
        <v>53</v>
      </c>
      <c r="B30" s="46">
        <v>0</v>
      </c>
      <c r="C30" s="46">
        <v>0</v>
      </c>
      <c r="D30" s="47" t="s">
        <v>54</v>
      </c>
      <c r="E30" s="46">
        <v>0</v>
      </c>
      <c r="F30" s="46">
        <v>0</v>
      </c>
    </row>
    <row r="31" spans="1:6" x14ac:dyDescent="0.25">
      <c r="A31" s="45" t="s">
        <v>55</v>
      </c>
      <c r="B31" s="46">
        <f>SUM(B32:B36)</f>
        <v>0</v>
      </c>
      <c r="C31" s="46">
        <f>SUM(C32:C36)</f>
        <v>0</v>
      </c>
      <c r="D31" s="45" t="s">
        <v>56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57</v>
      </c>
      <c r="B32" s="46">
        <v>0</v>
      </c>
      <c r="C32" s="46">
        <v>0</v>
      </c>
      <c r="D32" s="47" t="s">
        <v>58</v>
      </c>
      <c r="E32" s="46">
        <v>0</v>
      </c>
      <c r="F32" s="46">
        <v>0</v>
      </c>
    </row>
    <row r="33" spans="1:6" ht="14.45" customHeight="1" x14ac:dyDescent="0.25">
      <c r="A33" s="47" t="s">
        <v>59</v>
      </c>
      <c r="B33" s="46">
        <v>0</v>
      </c>
      <c r="C33" s="46">
        <v>0</v>
      </c>
      <c r="D33" s="47" t="s">
        <v>60</v>
      </c>
      <c r="E33" s="46">
        <v>0</v>
      </c>
      <c r="F33" s="46">
        <v>0</v>
      </c>
    </row>
    <row r="34" spans="1:6" ht="14.45" customHeight="1" x14ac:dyDescent="0.25">
      <c r="A34" s="47" t="s">
        <v>61</v>
      </c>
      <c r="B34" s="46">
        <v>0</v>
      </c>
      <c r="C34" s="46">
        <v>0</v>
      </c>
      <c r="D34" s="47" t="s">
        <v>62</v>
      </c>
      <c r="E34" s="46">
        <v>0</v>
      </c>
      <c r="F34" s="46">
        <v>0</v>
      </c>
    </row>
    <row r="35" spans="1:6" ht="14.45" customHeight="1" x14ac:dyDescent="0.25">
      <c r="A35" s="47" t="s">
        <v>63</v>
      </c>
      <c r="B35" s="46">
        <v>0</v>
      </c>
      <c r="C35" s="46">
        <v>0</v>
      </c>
      <c r="D35" s="47" t="s">
        <v>64</v>
      </c>
      <c r="E35" s="46">
        <v>0</v>
      </c>
      <c r="F35" s="46">
        <v>0</v>
      </c>
    </row>
    <row r="36" spans="1:6" ht="14.45" customHeight="1" x14ac:dyDescent="0.25">
      <c r="A36" s="47" t="s">
        <v>65</v>
      </c>
      <c r="B36" s="46">
        <v>0</v>
      </c>
      <c r="C36" s="46">
        <v>0</v>
      </c>
      <c r="D36" s="47" t="s">
        <v>66</v>
      </c>
      <c r="E36" s="46">
        <v>0</v>
      </c>
      <c r="F36" s="46">
        <v>0</v>
      </c>
    </row>
    <row r="37" spans="1:6" ht="14.45" customHeight="1" x14ac:dyDescent="0.25">
      <c r="A37" s="45" t="s">
        <v>67</v>
      </c>
      <c r="B37" s="46">
        <v>0</v>
      </c>
      <c r="C37" s="46">
        <v>0</v>
      </c>
      <c r="D37" s="47" t="s">
        <v>68</v>
      </c>
      <c r="E37" s="46">
        <v>0</v>
      </c>
      <c r="F37" s="46">
        <v>0</v>
      </c>
    </row>
    <row r="38" spans="1:6" x14ac:dyDescent="0.25">
      <c r="A38" s="45" t="s">
        <v>69</v>
      </c>
      <c r="B38" s="46">
        <f>SUM(B39:B40)</f>
        <v>0</v>
      </c>
      <c r="C38" s="46">
        <f>SUM(C39:C40)</f>
        <v>0</v>
      </c>
      <c r="D38" s="45" t="s">
        <v>70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71</v>
      </c>
      <c r="B39" s="46">
        <v>0</v>
      </c>
      <c r="C39" s="46">
        <v>0</v>
      </c>
      <c r="D39" s="47" t="s">
        <v>72</v>
      </c>
      <c r="E39" s="46">
        <v>0</v>
      </c>
      <c r="F39" s="46">
        <v>0</v>
      </c>
    </row>
    <row r="40" spans="1:6" x14ac:dyDescent="0.25">
      <c r="A40" s="47" t="s">
        <v>73</v>
      </c>
      <c r="B40" s="46">
        <v>0</v>
      </c>
      <c r="C40" s="46">
        <v>0</v>
      </c>
      <c r="D40" s="47" t="s">
        <v>74</v>
      </c>
      <c r="E40" s="46">
        <v>0</v>
      </c>
      <c r="F40" s="46">
        <v>0</v>
      </c>
    </row>
    <row r="41" spans="1:6" x14ac:dyDescent="0.25">
      <c r="A41" s="45" t="s">
        <v>75</v>
      </c>
      <c r="B41" s="46">
        <f>SUM(B42:B45)</f>
        <v>0</v>
      </c>
      <c r="C41" s="46">
        <f>SUM(C42:C45)</f>
        <v>0</v>
      </c>
      <c r="D41" s="47" t="s">
        <v>76</v>
      </c>
      <c r="E41" s="46">
        <v>0</v>
      </c>
      <c r="F41" s="46">
        <v>0</v>
      </c>
    </row>
    <row r="42" spans="1:6" x14ac:dyDescent="0.25">
      <c r="A42" s="47" t="s">
        <v>77</v>
      </c>
      <c r="B42" s="46">
        <v>0</v>
      </c>
      <c r="C42" s="46">
        <v>0</v>
      </c>
      <c r="D42" s="45" t="s">
        <v>78</v>
      </c>
      <c r="E42" s="46">
        <f>SUM(E43:E45)</f>
        <v>96207.06</v>
      </c>
      <c r="F42" s="46">
        <f>SUM(F43:F45)</f>
        <v>73141.17</v>
      </c>
    </row>
    <row r="43" spans="1:6" x14ac:dyDescent="0.25">
      <c r="A43" s="47" t="s">
        <v>79</v>
      </c>
      <c r="B43" s="46">
        <v>0</v>
      </c>
      <c r="C43" s="46">
        <v>0</v>
      </c>
      <c r="D43" s="47" t="s">
        <v>80</v>
      </c>
      <c r="E43" s="155">
        <v>96207.06</v>
      </c>
      <c r="F43" s="164">
        <v>73141.17</v>
      </c>
    </row>
    <row r="44" spans="1:6" x14ac:dyDescent="0.25">
      <c r="A44" s="47" t="s">
        <v>81</v>
      </c>
      <c r="B44" s="46">
        <v>0</v>
      </c>
      <c r="C44" s="46">
        <v>0</v>
      </c>
      <c r="D44" s="47" t="s">
        <v>82</v>
      </c>
      <c r="E44" s="46">
        <v>0</v>
      </c>
      <c r="F44" s="46">
        <v>0</v>
      </c>
    </row>
    <row r="45" spans="1:6" x14ac:dyDescent="0.25">
      <c r="A45" s="47" t="s">
        <v>83</v>
      </c>
      <c r="B45" s="46">
        <v>0</v>
      </c>
      <c r="C45" s="46">
        <v>0</v>
      </c>
      <c r="D45" s="47" t="s">
        <v>84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85</v>
      </c>
      <c r="B47" s="4">
        <f>B9+B17+B25+B31+B37+B38+B41</f>
        <v>248082373.45999998</v>
      </c>
      <c r="C47" s="4">
        <f>C9+C17+C25+C31+C37+C38+C41</f>
        <v>134493983.88999999</v>
      </c>
      <c r="D47" s="2" t="s">
        <v>86</v>
      </c>
      <c r="E47" s="4">
        <f>E9+E19+E23+E26+E27+E31+E38+E42</f>
        <v>12629425.67</v>
      </c>
      <c r="F47" s="4">
        <f>F9+F19+F23+F26+F27+F31+F38+F42</f>
        <v>76727673.109999999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87</v>
      </c>
      <c r="B49" s="48"/>
      <c r="C49" s="48"/>
      <c r="D49" s="2" t="s">
        <v>88</v>
      </c>
      <c r="E49" s="48"/>
      <c r="F49" s="48"/>
    </row>
    <row r="50" spans="1:6" x14ac:dyDescent="0.25">
      <c r="A50" s="45" t="s">
        <v>89</v>
      </c>
      <c r="B50" s="46">
        <v>0</v>
      </c>
      <c r="C50" s="46">
        <v>0</v>
      </c>
      <c r="D50" s="45" t="s">
        <v>90</v>
      </c>
      <c r="E50" s="46">
        <v>0</v>
      </c>
      <c r="F50" s="46">
        <v>0</v>
      </c>
    </row>
    <row r="51" spans="1:6" x14ac:dyDescent="0.25">
      <c r="A51" s="45" t="s">
        <v>91</v>
      </c>
      <c r="B51" s="46">
        <v>0</v>
      </c>
      <c r="C51" s="46">
        <v>0</v>
      </c>
      <c r="D51" s="45" t="s">
        <v>92</v>
      </c>
      <c r="E51" s="46">
        <v>0</v>
      </c>
      <c r="F51" s="46">
        <v>0</v>
      </c>
    </row>
    <row r="52" spans="1:6" x14ac:dyDescent="0.25">
      <c r="A52" s="45" t="s">
        <v>93</v>
      </c>
      <c r="B52" s="46">
        <v>201176956.37</v>
      </c>
      <c r="C52" s="149">
        <v>190758126.06999999</v>
      </c>
      <c r="D52" s="45" t="s">
        <v>94</v>
      </c>
      <c r="E52" s="156">
        <v>6428571.5199999996</v>
      </c>
      <c r="F52" s="165">
        <v>8035714.3600000003</v>
      </c>
    </row>
    <row r="53" spans="1:6" x14ac:dyDescent="0.25">
      <c r="A53" s="45" t="s">
        <v>95</v>
      </c>
      <c r="B53" s="46">
        <v>102556957.5</v>
      </c>
      <c r="C53" s="149">
        <v>85769425.370000005</v>
      </c>
      <c r="D53" s="45" t="s">
        <v>96</v>
      </c>
      <c r="E53" s="46">
        <v>0</v>
      </c>
      <c r="F53" s="46">
        <v>0</v>
      </c>
    </row>
    <row r="54" spans="1:6" x14ac:dyDescent="0.25">
      <c r="A54" s="45" t="s">
        <v>97</v>
      </c>
      <c r="B54" s="46">
        <v>135966.14000000001</v>
      </c>
      <c r="C54" s="149">
        <v>135966.14000000001</v>
      </c>
      <c r="D54" s="45" t="s">
        <v>98</v>
      </c>
      <c r="E54" s="46">
        <v>0</v>
      </c>
      <c r="F54" s="46">
        <v>0</v>
      </c>
    </row>
    <row r="55" spans="1:6" x14ac:dyDescent="0.25">
      <c r="A55" s="45" t="s">
        <v>99</v>
      </c>
      <c r="B55" s="46">
        <v>-52005349.299999997</v>
      </c>
      <c r="C55" s="149">
        <v>-52005349.299999997</v>
      </c>
      <c r="D55" s="49" t="s">
        <v>100</v>
      </c>
      <c r="E55" s="46">
        <v>0</v>
      </c>
      <c r="F55" s="46">
        <v>0</v>
      </c>
    </row>
    <row r="56" spans="1:6" x14ac:dyDescent="0.25">
      <c r="A56" s="45" t="s">
        <v>101</v>
      </c>
      <c r="B56" s="46">
        <v>1176759.67</v>
      </c>
      <c r="C56" s="149">
        <v>1176759.67</v>
      </c>
      <c r="D56" s="44"/>
      <c r="E56" s="48"/>
      <c r="F56" s="48"/>
    </row>
    <row r="57" spans="1:6" x14ac:dyDescent="0.25">
      <c r="A57" s="45" t="s">
        <v>102</v>
      </c>
      <c r="B57" s="46">
        <v>0</v>
      </c>
      <c r="C57" s="46">
        <v>0</v>
      </c>
      <c r="D57" s="2" t="s">
        <v>103</v>
      </c>
      <c r="E57" s="4">
        <f>SUM(E50:E55)</f>
        <v>6428571.5199999996</v>
      </c>
      <c r="F57" s="4">
        <f>SUM(F50:F55)</f>
        <v>8035714.3600000003</v>
      </c>
    </row>
    <row r="58" spans="1:6" x14ac:dyDescent="0.25">
      <c r="A58" s="45" t="s">
        <v>104</v>
      </c>
      <c r="B58" s="46">
        <v>0</v>
      </c>
      <c r="C58" s="4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105</v>
      </c>
      <c r="E59" s="4">
        <f>E47+E57</f>
        <v>19057997.189999998</v>
      </c>
      <c r="F59" s="4">
        <f>F47+F57</f>
        <v>84763387.469999999</v>
      </c>
    </row>
    <row r="60" spans="1:6" x14ac:dyDescent="0.25">
      <c r="A60" s="3" t="s">
        <v>106</v>
      </c>
      <c r="B60" s="4">
        <f>SUM(B50:B58)</f>
        <v>253041290.37999997</v>
      </c>
      <c r="C60" s="4">
        <f>SUM(C50:C58)</f>
        <v>225834927.94999996</v>
      </c>
      <c r="D60" s="44"/>
      <c r="E60" s="48"/>
      <c r="F60" s="48"/>
    </row>
    <row r="61" spans="1:6" x14ac:dyDescent="0.25">
      <c r="A61" s="44"/>
      <c r="B61" s="48"/>
      <c r="C61" s="48"/>
      <c r="D61" s="50" t="s">
        <v>107</v>
      </c>
      <c r="E61" s="48"/>
      <c r="F61" s="48"/>
    </row>
    <row r="62" spans="1:6" x14ac:dyDescent="0.25">
      <c r="A62" s="3" t="s">
        <v>108</v>
      </c>
      <c r="B62" s="4">
        <f>SUM(B47+B60)</f>
        <v>501123663.83999991</v>
      </c>
      <c r="C62" s="4">
        <f>SUM(C47+C60)</f>
        <v>360328911.83999991</v>
      </c>
      <c r="D62" s="44"/>
      <c r="E62" s="48"/>
      <c r="F62" s="48"/>
    </row>
    <row r="63" spans="1:6" x14ac:dyDescent="0.25">
      <c r="A63" s="44"/>
      <c r="B63" s="44"/>
      <c r="C63" s="44"/>
      <c r="D63" s="51" t="s">
        <v>109</v>
      </c>
      <c r="E63" s="46">
        <f>SUM(E64:E66)</f>
        <v>23319492.919999998</v>
      </c>
      <c r="F63" s="46">
        <f>SUM(F64:F66)</f>
        <v>23319492.919999998</v>
      </c>
    </row>
    <row r="64" spans="1:6" x14ac:dyDescent="0.25">
      <c r="A64" s="44"/>
      <c r="B64" s="44"/>
      <c r="C64" s="44"/>
      <c r="D64" s="45" t="s">
        <v>110</v>
      </c>
      <c r="E64" s="157">
        <v>22266596.239999998</v>
      </c>
      <c r="F64" s="166">
        <v>22266596.239999998</v>
      </c>
    </row>
    <row r="65" spans="1:6" x14ac:dyDescent="0.25">
      <c r="A65" s="44"/>
      <c r="B65" s="44"/>
      <c r="C65" s="44"/>
      <c r="D65" s="49" t="s">
        <v>111</v>
      </c>
      <c r="E65" s="157">
        <v>1052896.68</v>
      </c>
      <c r="F65" s="166">
        <v>1052896.68</v>
      </c>
    </row>
    <row r="66" spans="1:6" x14ac:dyDescent="0.25">
      <c r="A66" s="44"/>
      <c r="B66" s="44"/>
      <c r="C66" s="44"/>
      <c r="D66" s="45" t="s">
        <v>112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113</v>
      </c>
      <c r="E68" s="46">
        <f>SUM(E69:E73)</f>
        <v>458746173.72999996</v>
      </c>
      <c r="F68" s="46">
        <f>SUM(F69:F73)</f>
        <v>252246031.45000002</v>
      </c>
    </row>
    <row r="69" spans="1:6" x14ac:dyDescent="0.25">
      <c r="A69" s="52"/>
      <c r="B69" s="44"/>
      <c r="C69" s="44"/>
      <c r="D69" s="45" t="s">
        <v>114</v>
      </c>
      <c r="E69" s="158">
        <v>197593596.94999999</v>
      </c>
      <c r="F69" s="167">
        <v>99327316.439999998</v>
      </c>
    </row>
    <row r="70" spans="1:6" x14ac:dyDescent="0.25">
      <c r="A70" s="52"/>
      <c r="B70" s="44"/>
      <c r="C70" s="44"/>
      <c r="D70" s="45" t="s">
        <v>115</v>
      </c>
      <c r="E70" s="158">
        <v>261085465.47999999</v>
      </c>
      <c r="F70" s="167">
        <v>152851603.71000001</v>
      </c>
    </row>
    <row r="71" spans="1:6" x14ac:dyDescent="0.25">
      <c r="A71" s="52"/>
      <c r="B71" s="44"/>
      <c r="C71" s="44"/>
      <c r="D71" s="45" t="s">
        <v>116</v>
      </c>
      <c r="E71" s="46">
        <v>0</v>
      </c>
      <c r="F71" s="46">
        <v>0</v>
      </c>
    </row>
    <row r="72" spans="1:6" x14ac:dyDescent="0.25">
      <c r="A72" s="52"/>
      <c r="B72" s="44"/>
      <c r="C72" s="44"/>
      <c r="D72" s="45" t="s">
        <v>117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118</v>
      </c>
      <c r="E73" s="159">
        <v>67111.3</v>
      </c>
      <c r="F73" s="168">
        <v>67111.3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119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120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121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122</v>
      </c>
      <c r="E79" s="4">
        <f>E63+E68+E75</f>
        <v>482065666.64999998</v>
      </c>
      <c r="F79" s="4">
        <f>F63+F68+F75</f>
        <v>275565524.37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123</v>
      </c>
      <c r="E81" s="4">
        <f>E59+E79</f>
        <v>501123663.83999997</v>
      </c>
      <c r="F81" s="4">
        <f>F59+F79</f>
        <v>360328911.84000003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B9:C62 E9:F45 E50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C10 E9:F9 B48:C51 C9 B12:C12 B16:C16 B23:C23 B18:C18 C17 B25:C25 B30:C46 B27:C28 B57:C62 B14:B15 E13:F13 E15:F15 E17:F17 E19:F23 E25:F42 F24 E44:F51 E53:F63 E66:F68 E71:F72 E74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14" t="s">
        <v>445</v>
      </c>
      <c r="B1" s="214"/>
      <c r="C1" s="214"/>
      <c r="D1" s="214"/>
      <c r="E1" s="214"/>
      <c r="F1" s="214"/>
      <c r="G1" s="214"/>
    </row>
    <row r="2" spans="1:7" x14ac:dyDescent="0.25">
      <c r="A2" s="126" t="str">
        <f>'Formato 1'!A2</f>
        <v>Municipio de Valle de Santiago, Gto.</v>
      </c>
      <c r="B2" s="127"/>
      <c r="C2" s="127"/>
      <c r="D2" s="127"/>
      <c r="E2" s="127"/>
      <c r="F2" s="127"/>
      <c r="G2" s="128"/>
    </row>
    <row r="3" spans="1:7" x14ac:dyDescent="0.25">
      <c r="A3" s="129" t="s">
        <v>446</v>
      </c>
      <c r="B3" s="130"/>
      <c r="C3" s="130"/>
      <c r="D3" s="130"/>
      <c r="E3" s="130"/>
      <c r="F3" s="130"/>
      <c r="G3" s="131"/>
    </row>
    <row r="4" spans="1:7" x14ac:dyDescent="0.25">
      <c r="A4" s="129" t="s">
        <v>2</v>
      </c>
      <c r="B4" s="130"/>
      <c r="C4" s="130"/>
      <c r="D4" s="130"/>
      <c r="E4" s="130"/>
      <c r="F4" s="130"/>
      <c r="G4" s="131"/>
    </row>
    <row r="5" spans="1:7" x14ac:dyDescent="0.25">
      <c r="A5" s="129" t="s">
        <v>447</v>
      </c>
      <c r="B5" s="130"/>
      <c r="C5" s="130"/>
      <c r="D5" s="130"/>
      <c r="E5" s="130"/>
      <c r="F5" s="130"/>
      <c r="G5" s="131"/>
    </row>
    <row r="6" spans="1:7" x14ac:dyDescent="0.25">
      <c r="A6" s="212" t="s">
        <v>448</v>
      </c>
      <c r="B6" s="35">
        <v>2022</v>
      </c>
      <c r="C6" s="212">
        <f>+B6+1</f>
        <v>2023</v>
      </c>
      <c r="D6" s="212">
        <f>+C6+1</f>
        <v>2024</v>
      </c>
      <c r="E6" s="212">
        <f>+D6+1</f>
        <v>2025</v>
      </c>
      <c r="F6" s="212">
        <f>+E6+1</f>
        <v>2026</v>
      </c>
      <c r="G6" s="212">
        <f>+F6+1</f>
        <v>2027</v>
      </c>
    </row>
    <row r="7" spans="1:7" ht="83.25" customHeight="1" x14ac:dyDescent="0.25">
      <c r="A7" s="213"/>
      <c r="B7" s="69" t="s">
        <v>449</v>
      </c>
      <c r="C7" s="213"/>
      <c r="D7" s="213"/>
      <c r="E7" s="213"/>
      <c r="F7" s="213"/>
      <c r="G7" s="213"/>
    </row>
    <row r="8" spans="1:7" ht="30" x14ac:dyDescent="0.25">
      <c r="A8" s="70" t="s">
        <v>450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240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241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451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455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456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458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459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291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460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295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461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462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299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5" t="s">
        <v>464</v>
      </c>
      <c r="B1" s="215"/>
      <c r="C1" s="215"/>
      <c r="D1" s="215"/>
      <c r="E1" s="215"/>
      <c r="F1" s="215"/>
      <c r="G1" s="215"/>
    </row>
    <row r="2" spans="1:7" x14ac:dyDescent="0.25">
      <c r="A2" s="126" t="str">
        <f>'Formato 1'!A2</f>
        <v>Municipio de Valle de Santiago, Gto.</v>
      </c>
      <c r="B2" s="127"/>
      <c r="C2" s="127"/>
      <c r="D2" s="127"/>
      <c r="E2" s="127"/>
      <c r="F2" s="127"/>
      <c r="G2" s="128"/>
    </row>
    <row r="3" spans="1:7" x14ac:dyDescent="0.25">
      <c r="A3" s="111" t="s">
        <v>465</v>
      </c>
      <c r="B3" s="112"/>
      <c r="C3" s="112"/>
      <c r="D3" s="112"/>
      <c r="E3" s="112"/>
      <c r="F3" s="112"/>
      <c r="G3" s="113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111" t="s">
        <v>447</v>
      </c>
      <c r="B5" s="112"/>
      <c r="C5" s="112"/>
      <c r="D5" s="112"/>
      <c r="E5" s="112"/>
      <c r="F5" s="112"/>
      <c r="G5" s="113"/>
    </row>
    <row r="6" spans="1:7" x14ac:dyDescent="0.25">
      <c r="A6" s="216" t="s">
        <v>466</v>
      </c>
      <c r="B6" s="35">
        <v>2022</v>
      </c>
      <c r="C6" s="212">
        <f>+B6+1</f>
        <v>2023</v>
      </c>
      <c r="D6" s="212">
        <f>+C6+1</f>
        <v>2024</v>
      </c>
      <c r="E6" s="212">
        <f>+D6+1</f>
        <v>2025</v>
      </c>
      <c r="F6" s="212">
        <f>+E6+1</f>
        <v>2026</v>
      </c>
      <c r="G6" s="212">
        <f>+F6+1</f>
        <v>2027</v>
      </c>
    </row>
    <row r="7" spans="1:7" ht="57.75" customHeight="1" x14ac:dyDescent="0.25">
      <c r="A7" s="217"/>
      <c r="B7" s="36" t="s">
        <v>449</v>
      </c>
      <c r="C7" s="213"/>
      <c r="D7" s="213"/>
      <c r="E7" s="213"/>
      <c r="F7" s="213"/>
      <c r="G7" s="213"/>
    </row>
    <row r="8" spans="1:7" x14ac:dyDescent="0.25">
      <c r="A8" s="25" t="s">
        <v>467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468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469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470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471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473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477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468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469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470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471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472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473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474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476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479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5" t="s">
        <v>480</v>
      </c>
      <c r="B1" s="215"/>
      <c r="C1" s="215"/>
      <c r="D1" s="215"/>
      <c r="E1" s="215"/>
      <c r="F1" s="215"/>
      <c r="G1" s="215"/>
    </row>
    <row r="2" spans="1:7" x14ac:dyDescent="0.25">
      <c r="A2" s="126" t="str">
        <f>'Formato 1'!A2</f>
        <v>Municipio de Valle de Santiago, Gto.</v>
      </c>
      <c r="B2" s="127"/>
      <c r="C2" s="127"/>
      <c r="D2" s="127"/>
      <c r="E2" s="127"/>
      <c r="F2" s="127"/>
      <c r="G2" s="128"/>
    </row>
    <row r="3" spans="1:7" x14ac:dyDescent="0.25">
      <c r="A3" s="111" t="s">
        <v>481</v>
      </c>
      <c r="B3" s="112"/>
      <c r="C3" s="112"/>
      <c r="D3" s="112"/>
      <c r="E3" s="112"/>
      <c r="F3" s="112"/>
      <c r="G3" s="113"/>
    </row>
    <row r="4" spans="1:7" x14ac:dyDescent="0.25">
      <c r="A4" s="114" t="s">
        <v>2</v>
      </c>
      <c r="B4" s="115"/>
      <c r="C4" s="115"/>
      <c r="D4" s="115"/>
      <c r="E4" s="115"/>
      <c r="F4" s="115"/>
      <c r="G4" s="116"/>
    </row>
    <row r="5" spans="1:7" x14ac:dyDescent="0.25">
      <c r="A5" s="219" t="s">
        <v>448</v>
      </c>
      <c r="B5" s="220">
        <v>2017</v>
      </c>
      <c r="C5" s="220">
        <f>+B5+1</f>
        <v>2018</v>
      </c>
      <c r="D5" s="220">
        <f>+C5+1</f>
        <v>2019</v>
      </c>
      <c r="E5" s="220">
        <f>+D5+1</f>
        <v>2020</v>
      </c>
      <c r="F5" s="220">
        <f>+E5+1</f>
        <v>2021</v>
      </c>
      <c r="G5" s="35">
        <f>+F5+1</f>
        <v>2022</v>
      </c>
    </row>
    <row r="6" spans="1:7" ht="32.25" x14ac:dyDescent="0.25">
      <c r="A6" s="202"/>
      <c r="B6" s="221"/>
      <c r="C6" s="221"/>
      <c r="D6" s="221"/>
      <c r="E6" s="221"/>
      <c r="F6" s="221"/>
      <c r="G6" s="36" t="s">
        <v>482</v>
      </c>
    </row>
    <row r="7" spans="1:7" x14ac:dyDescent="0.25">
      <c r="A7" s="61" t="s">
        <v>450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483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488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489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490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491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492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493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494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456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495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496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497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498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499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460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295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500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462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501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502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18" t="s">
        <v>503</v>
      </c>
      <c r="B39" s="218"/>
      <c r="C39" s="218"/>
      <c r="D39" s="218"/>
      <c r="E39" s="218"/>
      <c r="F39" s="218"/>
      <c r="G39" s="218"/>
    </row>
    <row r="40" spans="1:7" x14ac:dyDescent="0.25">
      <c r="A40" s="218" t="s">
        <v>504</v>
      </c>
      <c r="B40" s="218"/>
      <c r="C40" s="218"/>
      <c r="D40" s="218"/>
      <c r="E40" s="218"/>
      <c r="F40" s="218"/>
      <c r="G40" s="21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5" t="s">
        <v>505</v>
      </c>
      <c r="B1" s="215"/>
      <c r="C1" s="215"/>
      <c r="D1" s="215"/>
      <c r="E1" s="215"/>
      <c r="F1" s="215"/>
      <c r="G1" s="215"/>
    </row>
    <row r="2" spans="1:7" x14ac:dyDescent="0.25">
      <c r="A2" s="126" t="str">
        <f>'Formato 1'!A2</f>
        <v>Municipio de Valle de Santiago, Gto.</v>
      </c>
      <c r="B2" s="127"/>
      <c r="C2" s="127"/>
      <c r="D2" s="127"/>
      <c r="E2" s="127"/>
      <c r="F2" s="127"/>
      <c r="G2" s="128"/>
    </row>
    <row r="3" spans="1:7" x14ac:dyDescent="0.25">
      <c r="A3" s="111" t="s">
        <v>506</v>
      </c>
      <c r="B3" s="112"/>
      <c r="C3" s="112"/>
      <c r="D3" s="112"/>
      <c r="E3" s="112"/>
      <c r="F3" s="112"/>
      <c r="G3" s="113"/>
    </row>
    <row r="4" spans="1:7" x14ac:dyDescent="0.25">
      <c r="A4" s="114" t="s">
        <v>2</v>
      </c>
      <c r="B4" s="115"/>
      <c r="C4" s="115"/>
      <c r="D4" s="115"/>
      <c r="E4" s="115"/>
      <c r="F4" s="115"/>
      <c r="G4" s="116"/>
    </row>
    <row r="5" spans="1:7" x14ac:dyDescent="0.25">
      <c r="A5" s="222" t="s">
        <v>466</v>
      </c>
      <c r="B5" s="220">
        <v>2017</v>
      </c>
      <c r="C5" s="220">
        <f>+B5+1</f>
        <v>2018</v>
      </c>
      <c r="D5" s="220">
        <f>+C5+1</f>
        <v>2019</v>
      </c>
      <c r="E5" s="220">
        <f>+D5+1</f>
        <v>2020</v>
      </c>
      <c r="F5" s="220">
        <f>+E5+1</f>
        <v>2021</v>
      </c>
      <c r="G5" s="35">
        <v>2022</v>
      </c>
    </row>
    <row r="6" spans="1:7" ht="48.75" customHeight="1" x14ac:dyDescent="0.25">
      <c r="A6" s="223"/>
      <c r="B6" s="221"/>
      <c r="C6" s="221"/>
      <c r="D6" s="221"/>
      <c r="E6" s="221"/>
      <c r="F6" s="221"/>
      <c r="G6" s="36" t="s">
        <v>507</v>
      </c>
    </row>
    <row r="7" spans="1:7" x14ac:dyDescent="0.25">
      <c r="A7" s="25" t="s">
        <v>467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468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469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470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471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472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473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474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475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476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477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468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469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470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471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472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473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474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478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508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18" t="s">
        <v>503</v>
      </c>
      <c r="B32" s="218"/>
      <c r="C32" s="218"/>
      <c r="D32" s="218"/>
      <c r="E32" s="218"/>
      <c r="F32" s="218"/>
      <c r="G32" s="218"/>
    </row>
    <row r="33" spans="1:7" x14ac:dyDescent="0.25">
      <c r="A33" s="218" t="s">
        <v>504</v>
      </c>
      <c r="B33" s="218"/>
      <c r="C33" s="218"/>
      <c r="D33" s="218"/>
      <c r="E33" s="218"/>
      <c r="F33" s="218"/>
      <c r="G33" s="21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24" t="s">
        <v>509</v>
      </c>
      <c r="B1" s="224"/>
      <c r="C1" s="224"/>
      <c r="D1" s="224"/>
      <c r="E1" s="224"/>
      <c r="F1" s="224"/>
    </row>
    <row r="2" spans="1:6" ht="20.100000000000001" customHeight="1" x14ac:dyDescent="0.25">
      <c r="A2" s="108" t="str">
        <f>'Formato 1'!A2</f>
        <v>Municipio de Valle de Santiago, Gto.</v>
      </c>
      <c r="B2" s="132"/>
      <c r="C2" s="132"/>
      <c r="D2" s="132"/>
      <c r="E2" s="132"/>
      <c r="F2" s="133"/>
    </row>
    <row r="3" spans="1:6" ht="29.25" customHeight="1" x14ac:dyDescent="0.25">
      <c r="A3" s="134" t="s">
        <v>510</v>
      </c>
      <c r="B3" s="135"/>
      <c r="C3" s="135"/>
      <c r="D3" s="135"/>
      <c r="E3" s="135"/>
      <c r="F3" s="136"/>
    </row>
    <row r="4" spans="1:6" ht="35.25" customHeight="1" x14ac:dyDescent="0.25">
      <c r="A4" s="119"/>
      <c r="B4" s="119" t="s">
        <v>511</v>
      </c>
      <c r="C4" s="119" t="s">
        <v>512</v>
      </c>
      <c r="D4" s="119" t="s">
        <v>513</v>
      </c>
      <c r="E4" s="119" t="s">
        <v>514</v>
      </c>
      <c r="F4" s="119" t="s">
        <v>515</v>
      </c>
    </row>
    <row r="5" spans="1:6" ht="12.75" customHeight="1" x14ac:dyDescent="0.25">
      <c r="A5" s="18" t="s">
        <v>516</v>
      </c>
      <c r="B5" s="52"/>
      <c r="C5" s="52"/>
      <c r="D5" s="52"/>
      <c r="E5" s="52"/>
      <c r="F5" s="52"/>
    </row>
    <row r="6" spans="1:6" ht="30" x14ac:dyDescent="0.25">
      <c r="A6" s="58" t="s">
        <v>517</v>
      </c>
      <c r="B6" s="59"/>
      <c r="C6" s="59"/>
      <c r="D6" s="59"/>
      <c r="E6" s="59"/>
      <c r="F6" s="59"/>
    </row>
    <row r="7" spans="1:6" ht="15" x14ac:dyDescent="0.25">
      <c r="A7" s="58" t="s">
        <v>518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519</v>
      </c>
      <c r="B9" s="44"/>
      <c r="C9" s="44"/>
      <c r="D9" s="44"/>
      <c r="E9" s="44"/>
      <c r="F9" s="44"/>
    </row>
    <row r="10" spans="1:6" ht="15" x14ac:dyDescent="0.25">
      <c r="A10" s="58" t="s">
        <v>520</v>
      </c>
      <c r="B10" s="59"/>
      <c r="C10" s="59"/>
      <c r="D10" s="59"/>
      <c r="E10" s="59"/>
      <c r="F10" s="59"/>
    </row>
    <row r="11" spans="1:6" ht="15" x14ac:dyDescent="0.25">
      <c r="A11" s="80" t="s">
        <v>521</v>
      </c>
      <c r="B11" s="59"/>
      <c r="C11" s="59"/>
      <c r="D11" s="59"/>
      <c r="E11" s="59"/>
      <c r="F11" s="59"/>
    </row>
    <row r="12" spans="1:6" ht="15" x14ac:dyDescent="0.25">
      <c r="A12" s="80" t="s">
        <v>522</v>
      </c>
      <c r="B12" s="59"/>
      <c r="C12" s="59"/>
      <c r="D12" s="59"/>
      <c r="E12" s="59"/>
      <c r="F12" s="59"/>
    </row>
    <row r="13" spans="1:6" ht="15" x14ac:dyDescent="0.25">
      <c r="A13" s="80" t="s">
        <v>523</v>
      </c>
      <c r="B13" s="59"/>
      <c r="C13" s="59"/>
      <c r="D13" s="59"/>
      <c r="E13" s="59"/>
      <c r="F13" s="59"/>
    </row>
    <row r="14" spans="1:6" ht="15" x14ac:dyDescent="0.25">
      <c r="A14" s="58" t="s">
        <v>524</v>
      </c>
      <c r="B14" s="59"/>
      <c r="C14" s="59"/>
      <c r="D14" s="59"/>
      <c r="E14" s="59"/>
      <c r="F14" s="59"/>
    </row>
    <row r="15" spans="1:6" ht="15" x14ac:dyDescent="0.25">
      <c r="A15" s="80" t="s">
        <v>521</v>
      </c>
      <c r="B15" s="59"/>
      <c r="C15" s="59"/>
      <c r="D15" s="59"/>
      <c r="E15" s="59"/>
      <c r="F15" s="59"/>
    </row>
    <row r="16" spans="1:6" ht="15" x14ac:dyDescent="0.25">
      <c r="A16" s="80" t="s">
        <v>522</v>
      </c>
      <c r="B16" s="59"/>
      <c r="C16" s="59"/>
      <c r="D16" s="59"/>
      <c r="E16" s="59"/>
      <c r="F16" s="59"/>
    </row>
    <row r="17" spans="1:6" ht="15" x14ac:dyDescent="0.25">
      <c r="A17" s="80" t="s">
        <v>523</v>
      </c>
      <c r="B17" s="59"/>
      <c r="C17" s="59"/>
      <c r="D17" s="59"/>
      <c r="E17" s="59"/>
      <c r="F17" s="59"/>
    </row>
    <row r="18" spans="1:6" ht="15" x14ac:dyDescent="0.25">
      <c r="A18" s="58" t="s">
        <v>525</v>
      </c>
      <c r="B18" s="120"/>
      <c r="C18" s="59"/>
      <c r="D18" s="59"/>
      <c r="E18" s="59"/>
      <c r="F18" s="59"/>
    </row>
    <row r="19" spans="1:6" ht="15" x14ac:dyDescent="0.25">
      <c r="A19" s="58" t="s">
        <v>526</v>
      </c>
      <c r="B19" s="59"/>
      <c r="C19" s="59"/>
      <c r="D19" s="59"/>
      <c r="E19" s="59"/>
      <c r="F19" s="59"/>
    </row>
    <row r="20" spans="1:6" ht="30" x14ac:dyDescent="0.25">
      <c r="A20" s="58" t="s">
        <v>527</v>
      </c>
      <c r="B20" s="121"/>
      <c r="C20" s="121"/>
      <c r="D20" s="121"/>
      <c r="E20" s="121"/>
      <c r="F20" s="121"/>
    </row>
    <row r="21" spans="1:6" ht="30" x14ac:dyDescent="0.25">
      <c r="A21" s="58" t="s">
        <v>528</v>
      </c>
      <c r="B21" s="121"/>
      <c r="C21" s="121"/>
      <c r="D21" s="121"/>
      <c r="E21" s="121"/>
      <c r="F21" s="121"/>
    </row>
    <row r="22" spans="1:6" ht="30" x14ac:dyDescent="0.25">
      <c r="A22" s="58" t="s">
        <v>529</v>
      </c>
      <c r="B22" s="121"/>
      <c r="C22" s="121"/>
      <c r="D22" s="121"/>
      <c r="E22" s="121"/>
      <c r="F22" s="121"/>
    </row>
    <row r="23" spans="1:6" ht="15" x14ac:dyDescent="0.25">
      <c r="A23" s="58" t="s">
        <v>530</v>
      </c>
      <c r="B23" s="121"/>
      <c r="C23" s="121"/>
      <c r="D23" s="121"/>
      <c r="E23" s="121"/>
      <c r="F23" s="121"/>
    </row>
    <row r="24" spans="1:6" ht="15" x14ac:dyDescent="0.25">
      <c r="A24" s="58" t="s">
        <v>531</v>
      </c>
      <c r="B24" s="122"/>
      <c r="C24" s="59"/>
      <c r="D24" s="59"/>
      <c r="E24" s="59"/>
      <c r="F24" s="59"/>
    </row>
    <row r="25" spans="1:6" ht="15" x14ac:dyDescent="0.25">
      <c r="A25" s="58" t="s">
        <v>532</v>
      </c>
      <c r="B25" s="122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533</v>
      </c>
      <c r="B27" s="44"/>
      <c r="C27" s="44"/>
      <c r="D27" s="44"/>
      <c r="E27" s="44"/>
      <c r="F27" s="44"/>
    </row>
    <row r="28" spans="1:6" ht="15" x14ac:dyDescent="0.25">
      <c r="A28" s="58" t="s">
        <v>534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535</v>
      </c>
      <c r="B30" s="44"/>
      <c r="C30" s="44"/>
      <c r="D30" s="44"/>
      <c r="E30" s="44"/>
      <c r="F30" s="44"/>
    </row>
    <row r="31" spans="1:6" ht="15" x14ac:dyDescent="0.25">
      <c r="A31" s="58" t="s">
        <v>520</v>
      </c>
      <c r="B31" s="59"/>
      <c r="C31" s="59"/>
      <c r="D31" s="59"/>
      <c r="E31" s="59"/>
      <c r="F31" s="59"/>
    </row>
    <row r="32" spans="1:6" ht="15" x14ac:dyDescent="0.25">
      <c r="A32" s="58" t="s">
        <v>524</v>
      </c>
      <c r="B32" s="59"/>
      <c r="C32" s="59"/>
      <c r="D32" s="59"/>
      <c r="E32" s="59"/>
      <c r="F32" s="59"/>
    </row>
    <row r="33" spans="1:6" ht="15" x14ac:dyDescent="0.25">
      <c r="A33" s="58" t="s">
        <v>536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537</v>
      </c>
      <c r="B35" s="44"/>
      <c r="C35" s="44"/>
      <c r="D35" s="44"/>
      <c r="E35" s="44"/>
      <c r="F35" s="44"/>
    </row>
    <row r="36" spans="1:6" ht="15" x14ac:dyDescent="0.25">
      <c r="A36" s="58" t="s">
        <v>538</v>
      </c>
      <c r="B36" s="59"/>
      <c r="C36" s="59"/>
      <c r="D36" s="59"/>
      <c r="E36" s="59"/>
      <c r="F36" s="59"/>
    </row>
    <row r="37" spans="1:6" ht="15" x14ac:dyDescent="0.25">
      <c r="A37" s="58" t="s">
        <v>539</v>
      </c>
      <c r="B37" s="59"/>
      <c r="C37" s="59"/>
      <c r="D37" s="59"/>
      <c r="E37" s="59"/>
      <c r="F37" s="59"/>
    </row>
    <row r="38" spans="1:6" ht="15" x14ac:dyDescent="0.25">
      <c r="A38" s="58" t="s">
        <v>540</v>
      </c>
      <c r="B38" s="122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541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542</v>
      </c>
      <c r="B42" s="44"/>
      <c r="C42" s="44"/>
      <c r="D42" s="44"/>
      <c r="E42" s="44"/>
      <c r="F42" s="44"/>
    </row>
    <row r="43" spans="1:6" ht="15" x14ac:dyDescent="0.25">
      <c r="A43" s="58" t="s">
        <v>543</v>
      </c>
      <c r="B43" s="59"/>
      <c r="C43" s="59"/>
      <c r="D43" s="59"/>
      <c r="E43" s="59"/>
      <c r="F43" s="59"/>
    </row>
    <row r="44" spans="1:6" ht="15" x14ac:dyDescent="0.25">
      <c r="A44" s="58" t="s">
        <v>544</v>
      </c>
      <c r="B44" s="59"/>
      <c r="C44" s="59"/>
      <c r="D44" s="59"/>
      <c r="E44" s="59"/>
      <c r="F44" s="59"/>
    </row>
    <row r="45" spans="1:6" ht="15" x14ac:dyDescent="0.25">
      <c r="A45" s="58" t="s">
        <v>545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546</v>
      </c>
      <c r="B47" s="44"/>
      <c r="C47" s="44"/>
      <c r="D47" s="44"/>
      <c r="E47" s="44"/>
      <c r="F47" s="44"/>
    </row>
    <row r="48" spans="1:6" ht="15" x14ac:dyDescent="0.25">
      <c r="A48" s="58" t="s">
        <v>544</v>
      </c>
      <c r="B48" s="121"/>
      <c r="C48" s="121"/>
      <c r="D48" s="121"/>
      <c r="E48" s="121"/>
      <c r="F48" s="121"/>
    </row>
    <row r="49" spans="1:6" ht="15" x14ac:dyDescent="0.25">
      <c r="A49" s="58" t="s">
        <v>545</v>
      </c>
      <c r="B49" s="121"/>
      <c r="C49" s="121"/>
      <c r="D49" s="121"/>
      <c r="E49" s="121"/>
      <c r="F49" s="121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547</v>
      </c>
      <c r="B51" s="44"/>
      <c r="C51" s="44"/>
      <c r="D51" s="44"/>
      <c r="E51" s="44"/>
      <c r="F51" s="44"/>
    </row>
    <row r="52" spans="1:6" ht="15" x14ac:dyDescent="0.25">
      <c r="A52" s="58" t="s">
        <v>544</v>
      </c>
      <c r="B52" s="59"/>
      <c r="C52" s="59"/>
      <c r="D52" s="59"/>
      <c r="E52" s="59"/>
      <c r="F52" s="59"/>
    </row>
    <row r="53" spans="1:6" ht="15" x14ac:dyDescent="0.25">
      <c r="A53" s="58" t="s">
        <v>545</v>
      </c>
      <c r="B53" s="59"/>
      <c r="C53" s="59"/>
      <c r="D53" s="59"/>
      <c r="E53" s="59"/>
      <c r="F53" s="59"/>
    </row>
    <row r="54" spans="1:6" ht="15" x14ac:dyDescent="0.25">
      <c r="A54" s="58" t="s">
        <v>548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549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544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545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550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551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552</v>
      </c>
      <c r="B62" s="122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553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554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555</v>
      </c>
      <c r="B66" s="59"/>
      <c r="C66" s="59"/>
      <c r="D66" s="59"/>
      <c r="E66" s="59"/>
      <c r="F66" s="59"/>
    </row>
    <row r="67" spans="1:6" ht="20.100000000000001" customHeight="1" x14ac:dyDescent="0.25">
      <c r="A67" s="118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45"/>
  <sheetViews>
    <sheetView showGridLines="0" zoomScale="94" zoomScaleNormal="110" workbookViewId="0">
      <selection activeCell="F15" sqref="F15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  <col min="12" max="12" width="12.85546875" bestFit="1" customWidth="1"/>
  </cols>
  <sheetData>
    <row r="1" spans="1:12" ht="40.9" customHeight="1" x14ac:dyDescent="0.25">
      <c r="A1" s="191" t="s">
        <v>124</v>
      </c>
      <c r="B1" s="192"/>
      <c r="C1" s="192"/>
      <c r="D1" s="192"/>
      <c r="E1" s="192"/>
      <c r="F1" s="192"/>
      <c r="G1" s="192"/>
      <c r="H1" s="193"/>
    </row>
    <row r="2" spans="1:12" x14ac:dyDescent="0.25">
      <c r="A2" s="108" t="str">
        <f>'Formato 1'!A2</f>
        <v>Municipio de Valle de Santiago, Gto.</v>
      </c>
      <c r="B2" s="109"/>
      <c r="C2" s="109"/>
      <c r="D2" s="109"/>
      <c r="E2" s="109"/>
      <c r="F2" s="109"/>
      <c r="G2" s="109"/>
      <c r="H2" s="110"/>
    </row>
    <row r="3" spans="1:12" ht="15" customHeight="1" x14ac:dyDescent="0.25">
      <c r="A3" s="111" t="s">
        <v>125</v>
      </c>
      <c r="B3" s="112"/>
      <c r="C3" s="112"/>
      <c r="D3" s="112"/>
      <c r="E3" s="112"/>
      <c r="F3" s="112"/>
      <c r="G3" s="112"/>
      <c r="H3" s="113"/>
    </row>
    <row r="4" spans="1:12" ht="15" customHeight="1" x14ac:dyDescent="0.25">
      <c r="A4" s="111" t="str">
        <f>'Formato 3'!A4</f>
        <v>Del 1 de Enero al 30 de Septiembre de 2023 (b)</v>
      </c>
      <c r="B4" s="112"/>
      <c r="C4" s="112"/>
      <c r="D4" s="112"/>
      <c r="E4" s="112"/>
      <c r="F4" s="112"/>
      <c r="G4" s="112"/>
      <c r="H4" s="113"/>
    </row>
    <row r="5" spans="1:12" x14ac:dyDescent="0.25">
      <c r="A5" s="114" t="s">
        <v>2</v>
      </c>
      <c r="B5" s="115"/>
      <c r="C5" s="115"/>
      <c r="D5" s="115"/>
      <c r="E5" s="115"/>
      <c r="F5" s="115"/>
      <c r="G5" s="115"/>
      <c r="H5" s="116"/>
    </row>
    <row r="6" spans="1:12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12" x14ac:dyDescent="0.25">
      <c r="A7" s="100"/>
      <c r="B7" s="101"/>
      <c r="C7" s="101"/>
      <c r="D7" s="101"/>
      <c r="E7" s="101"/>
      <c r="F7" s="101"/>
      <c r="G7" s="101"/>
      <c r="H7" s="101"/>
    </row>
    <row r="8" spans="1:12" x14ac:dyDescent="0.25">
      <c r="A8" s="8" t="s">
        <v>134</v>
      </c>
      <c r="B8" s="4">
        <f t="shared" ref="B8:H8" si="0">B9+B13</f>
        <v>8035714.3600000003</v>
      </c>
      <c r="C8" s="4">
        <f>C9+C13</f>
        <v>1607142.84</v>
      </c>
      <c r="D8" s="4">
        <f>D9+D13</f>
        <v>2678571.4000000004</v>
      </c>
      <c r="E8" s="4">
        <f t="shared" si="0"/>
        <v>0</v>
      </c>
      <c r="F8" s="4">
        <f>F9+F13</f>
        <v>6964285.8000000007</v>
      </c>
      <c r="G8" s="4">
        <f t="shared" si="0"/>
        <v>639935.02</v>
      </c>
      <c r="H8" s="4">
        <f t="shared" si="0"/>
        <v>0</v>
      </c>
    </row>
    <row r="9" spans="1:12" ht="15.75" customHeight="1" x14ac:dyDescent="0.25">
      <c r="A9" s="102" t="s">
        <v>135</v>
      </c>
      <c r="B9" s="46">
        <f t="shared" ref="B9:H9" si="1">SUM(B10:B12)</f>
        <v>0</v>
      </c>
      <c r="C9" s="46">
        <f t="shared" si="1"/>
        <v>1607142.84</v>
      </c>
      <c r="D9" s="46">
        <f>SUM(D10:D12)</f>
        <v>1071428.56</v>
      </c>
      <c r="E9" s="46">
        <f t="shared" si="1"/>
        <v>0</v>
      </c>
      <c r="F9" s="46">
        <f>SUM(F10:F12)</f>
        <v>535714.28</v>
      </c>
      <c r="G9" s="46">
        <f t="shared" si="1"/>
        <v>0</v>
      </c>
      <c r="H9" s="46">
        <f t="shared" si="1"/>
        <v>0</v>
      </c>
    </row>
    <row r="10" spans="1:12" ht="17.25" customHeight="1" x14ac:dyDescent="0.25">
      <c r="A10" s="103" t="s">
        <v>136</v>
      </c>
      <c r="B10" s="104">
        <v>0</v>
      </c>
      <c r="C10" s="168">
        <v>1607142.84</v>
      </c>
      <c r="D10" s="173">
        <v>1071428.56</v>
      </c>
      <c r="E10" s="104">
        <v>0</v>
      </c>
      <c r="F10" s="168">
        <f>B10+C10-D10</f>
        <v>535714.28</v>
      </c>
      <c r="G10" s="173">
        <v>0</v>
      </c>
      <c r="H10" s="104">
        <v>0</v>
      </c>
    </row>
    <row r="11" spans="1:12" x14ac:dyDescent="0.25">
      <c r="A11" s="103" t="s">
        <v>137</v>
      </c>
      <c r="B11" s="104">
        <v>0</v>
      </c>
      <c r="C11" s="46">
        <v>0</v>
      </c>
      <c r="D11" s="104">
        <v>0</v>
      </c>
      <c r="E11" s="104">
        <v>0</v>
      </c>
      <c r="F11" s="104">
        <v>0</v>
      </c>
      <c r="G11" s="46">
        <v>0</v>
      </c>
      <c r="H11" s="46">
        <v>0</v>
      </c>
    </row>
    <row r="12" spans="1:12" ht="16.5" customHeight="1" x14ac:dyDescent="0.25">
      <c r="A12" s="103" t="s">
        <v>138</v>
      </c>
      <c r="B12" s="104">
        <v>0</v>
      </c>
      <c r="C12" s="46">
        <v>0</v>
      </c>
      <c r="D12" s="104">
        <v>0</v>
      </c>
      <c r="E12" s="104">
        <v>0</v>
      </c>
      <c r="F12" s="104">
        <v>0</v>
      </c>
      <c r="G12" s="46">
        <v>0</v>
      </c>
      <c r="H12" s="46">
        <v>0</v>
      </c>
    </row>
    <row r="13" spans="1:12" x14ac:dyDescent="0.25">
      <c r="A13" s="102" t="s">
        <v>139</v>
      </c>
      <c r="B13" s="46">
        <f>SUM(B14:B16)</f>
        <v>8035714.3600000003</v>
      </c>
      <c r="C13" s="168">
        <f>SUM(C14:C16)</f>
        <v>0</v>
      </c>
      <c r="D13" s="46">
        <f>SUM(D14:D16)</f>
        <v>1607142.84</v>
      </c>
      <c r="E13" s="46">
        <f t="shared" ref="E13:H13" si="2">SUM(E14:E16)</f>
        <v>0</v>
      </c>
      <c r="F13" s="46">
        <f>SUM(F14:F16)</f>
        <v>6428571.5200000005</v>
      </c>
      <c r="G13" s="46">
        <f t="shared" si="2"/>
        <v>639935.02</v>
      </c>
      <c r="H13" s="46">
        <f t="shared" si="2"/>
        <v>0</v>
      </c>
    </row>
    <row r="14" spans="1:12" x14ac:dyDescent="0.25">
      <c r="A14" s="103" t="s">
        <v>140</v>
      </c>
      <c r="B14" s="169">
        <v>8035714.3600000003</v>
      </c>
      <c r="C14" s="168">
        <v>0</v>
      </c>
      <c r="D14" s="172">
        <v>1607142.84</v>
      </c>
      <c r="E14" s="104">
        <v>0</v>
      </c>
      <c r="F14" s="171">
        <f>B14+C14-D14+E14</f>
        <v>6428571.5200000005</v>
      </c>
      <c r="G14" s="173">
        <v>639935.02</v>
      </c>
      <c r="H14" s="46">
        <v>0</v>
      </c>
      <c r="L14" s="170"/>
    </row>
    <row r="15" spans="1:12" ht="15" customHeight="1" x14ac:dyDescent="0.25">
      <c r="A15" s="103" t="s">
        <v>141</v>
      </c>
      <c r="B15" s="104">
        <v>0</v>
      </c>
      <c r="C15" s="46">
        <v>0</v>
      </c>
      <c r="D15" s="104">
        <v>0</v>
      </c>
      <c r="E15" s="104">
        <v>0</v>
      </c>
      <c r="F15" s="104">
        <v>0</v>
      </c>
      <c r="G15" s="46">
        <v>0</v>
      </c>
      <c r="H15" s="46">
        <v>0</v>
      </c>
    </row>
    <row r="16" spans="1:12" x14ac:dyDescent="0.25">
      <c r="A16" s="103" t="s">
        <v>142</v>
      </c>
      <c r="B16" s="104">
        <v>0</v>
      </c>
      <c r="C16" s="46">
        <v>0</v>
      </c>
      <c r="D16" s="104">
        <v>0</v>
      </c>
      <c r="E16" s="104">
        <v>0</v>
      </c>
      <c r="F16" s="104">
        <v>0</v>
      </c>
      <c r="G16" s="46">
        <v>0</v>
      </c>
      <c r="H16" s="46">
        <v>0</v>
      </c>
    </row>
    <row r="17" spans="1:8" x14ac:dyDescent="0.25">
      <c r="A17" s="105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143</v>
      </c>
      <c r="B18" s="4">
        <v>76727673.109999999</v>
      </c>
      <c r="C18" s="106"/>
      <c r="D18" s="106"/>
      <c r="E18" s="106"/>
      <c r="F18" s="4">
        <v>12093711.390000001</v>
      </c>
      <c r="G18" s="106"/>
      <c r="H18" s="106"/>
    </row>
    <row r="19" spans="1:8" ht="16.5" customHeight="1" x14ac:dyDescent="0.25">
      <c r="A19" s="105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144</v>
      </c>
      <c r="B20" s="4">
        <f>B8+B18</f>
        <v>84763387.469999999</v>
      </c>
      <c r="C20" s="4">
        <f>C8+C18</f>
        <v>1607142.84</v>
      </c>
      <c r="D20" s="4">
        <f>D8+D18</f>
        <v>2678571.4000000004</v>
      </c>
      <c r="E20" s="4">
        <f t="shared" ref="E20:H20" si="3">E8+E18</f>
        <v>0</v>
      </c>
      <c r="F20" s="4">
        <f>F8+F18</f>
        <v>19057997.190000001</v>
      </c>
      <c r="G20" s="4">
        <f t="shared" si="3"/>
        <v>639935.02</v>
      </c>
      <c r="H20" s="4">
        <f t="shared" si="3"/>
        <v>0</v>
      </c>
    </row>
    <row r="21" spans="1:8" ht="16.5" customHeight="1" x14ac:dyDescent="0.25">
      <c r="A21" s="105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7" t="s">
        <v>146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7" t="s">
        <v>147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7" t="s">
        <v>148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7" t="s">
        <v>150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7" t="s">
        <v>151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7" t="s">
        <v>152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153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194" t="s">
        <v>154</v>
      </c>
      <c r="B33" s="194"/>
      <c r="C33" s="194"/>
      <c r="D33" s="194"/>
      <c r="E33" s="194"/>
      <c r="F33" s="194"/>
      <c r="G33" s="194"/>
      <c r="H33" s="194"/>
    </row>
    <row r="34" spans="1:8" ht="14.45" customHeight="1" x14ac:dyDescent="0.25">
      <c r="A34" s="194"/>
      <c r="B34" s="194"/>
      <c r="C34" s="194"/>
      <c r="D34" s="194"/>
      <c r="E34" s="194"/>
      <c r="F34" s="194"/>
      <c r="G34" s="194"/>
      <c r="H34" s="194"/>
    </row>
    <row r="35" spans="1:8" ht="14.45" customHeight="1" x14ac:dyDescent="0.25">
      <c r="A35" s="194"/>
      <c r="B35" s="194"/>
      <c r="C35" s="194"/>
      <c r="D35" s="194"/>
      <c r="E35" s="194"/>
      <c r="F35" s="194"/>
      <c r="G35" s="194"/>
      <c r="H35" s="194"/>
    </row>
    <row r="36" spans="1:8" ht="14.45" customHeight="1" x14ac:dyDescent="0.25">
      <c r="A36" s="194"/>
      <c r="B36" s="194"/>
      <c r="C36" s="194"/>
      <c r="D36" s="194"/>
      <c r="E36" s="194"/>
      <c r="F36" s="194"/>
      <c r="G36" s="194"/>
      <c r="H36" s="194"/>
    </row>
    <row r="37" spans="1:8" ht="14.45" customHeight="1" x14ac:dyDescent="0.25">
      <c r="A37" s="194"/>
      <c r="B37" s="194"/>
      <c r="C37" s="194"/>
      <c r="D37" s="194"/>
      <c r="E37" s="194"/>
      <c r="F37" s="194"/>
      <c r="G37" s="194"/>
      <c r="H37" s="194"/>
    </row>
    <row r="38" spans="1:8" x14ac:dyDescent="0.25">
      <c r="A38" s="60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7" t="s">
        <v>162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7" t="s">
        <v>163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7" t="s">
        <v>164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153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B13:F13 D8:H9 D22:H22 B17:B30 G11:G13 D17:F21 G15:G21 C8:C12 F10 H11:H21 C14:C2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B41:F44 B15:H17 B19:H19 C18:E18 B11:H12 B10 E10 H14 H10 G18:H18 B8 G8:H8 B21:H31 G20:H20 E13 G9:H9 G13:H13 E8 E9 E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110" zoomScaleNormal="110" workbookViewId="0">
      <selection activeCell="A3" sqref="A3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5" t="s">
        <v>165</v>
      </c>
      <c r="B1" s="196"/>
      <c r="C1" s="196"/>
      <c r="D1" s="196"/>
      <c r="E1" s="196"/>
      <c r="F1" s="196"/>
      <c r="G1" s="196"/>
      <c r="H1" s="196"/>
      <c r="I1" s="196"/>
      <c r="J1" s="196"/>
      <c r="K1" s="197"/>
    </row>
    <row r="2" spans="1:11" x14ac:dyDescent="0.25">
      <c r="A2" s="108" t="str">
        <f>'Formato 1'!A2</f>
        <v>Municipio de Valle de Santiago, Gto.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</row>
    <row r="3" spans="1:11" x14ac:dyDescent="0.25">
      <c r="A3" s="111" t="s">
        <v>166</v>
      </c>
      <c r="B3" s="112"/>
      <c r="C3" s="112"/>
      <c r="D3" s="112"/>
      <c r="E3" s="112"/>
      <c r="F3" s="112"/>
      <c r="G3" s="112"/>
      <c r="H3" s="112"/>
      <c r="I3" s="112"/>
      <c r="J3" s="112"/>
      <c r="K3" s="113"/>
    </row>
    <row r="4" spans="1:11" x14ac:dyDescent="0.25">
      <c r="A4" s="111" t="s">
        <v>557</v>
      </c>
      <c r="B4" s="112"/>
      <c r="C4" s="112"/>
      <c r="D4" s="112"/>
      <c r="E4" s="112"/>
      <c r="F4" s="112"/>
      <c r="G4" s="112"/>
      <c r="H4" s="112"/>
      <c r="I4" s="112"/>
      <c r="J4" s="112"/>
      <c r="K4" s="113"/>
    </row>
    <row r="5" spans="1:11" x14ac:dyDescent="0.25">
      <c r="A5" s="111" t="s">
        <v>2</v>
      </c>
      <c r="B5" s="112"/>
      <c r="C5" s="112"/>
      <c r="D5" s="112"/>
      <c r="E5" s="112"/>
      <c r="F5" s="112"/>
      <c r="G5" s="112"/>
      <c r="H5" s="112"/>
      <c r="I5" s="112"/>
      <c r="J5" s="112"/>
      <c r="K5" s="113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178</v>
      </c>
      <c r="B8" s="96"/>
      <c r="C8" s="96"/>
      <c r="D8" s="96"/>
      <c r="E8" s="175">
        <v>0</v>
      </c>
      <c r="F8" s="96"/>
      <c r="G8" s="175">
        <v>0</v>
      </c>
      <c r="H8" s="175">
        <v>0</v>
      </c>
      <c r="I8" s="175">
        <v>0</v>
      </c>
      <c r="J8" s="175">
        <v>0</v>
      </c>
      <c r="K8" s="175">
        <v>0</v>
      </c>
    </row>
    <row r="9" spans="1:11" x14ac:dyDescent="0.25">
      <c r="A9" s="97" t="s">
        <v>179</v>
      </c>
      <c r="B9" s="98">
        <v>44927</v>
      </c>
      <c r="C9" s="98">
        <v>44927</v>
      </c>
      <c r="D9" s="98">
        <v>44927</v>
      </c>
      <c r="E9" s="174">
        <v>0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</row>
    <row r="10" spans="1:11" x14ac:dyDescent="0.25">
      <c r="A10" s="97" t="s">
        <v>180</v>
      </c>
      <c r="B10" s="98">
        <v>44927</v>
      </c>
      <c r="C10" s="98">
        <v>44927</v>
      </c>
      <c r="D10" s="98">
        <v>44927</v>
      </c>
      <c r="E10" s="176">
        <v>0</v>
      </c>
      <c r="F10" s="176">
        <v>0</v>
      </c>
      <c r="G10" s="176">
        <v>0</v>
      </c>
      <c r="H10" s="176">
        <v>0</v>
      </c>
      <c r="I10" s="176">
        <v>0</v>
      </c>
      <c r="J10" s="176">
        <v>0</v>
      </c>
      <c r="K10" s="176">
        <v>0</v>
      </c>
    </row>
    <row r="11" spans="1:11" x14ac:dyDescent="0.25">
      <c r="A11" s="97" t="s">
        <v>181</v>
      </c>
      <c r="B11" s="98">
        <v>44927</v>
      </c>
      <c r="C11" s="98">
        <v>44927</v>
      </c>
      <c r="D11" s="98">
        <v>44927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</row>
    <row r="12" spans="1:11" x14ac:dyDescent="0.25">
      <c r="A12" s="97" t="s">
        <v>182</v>
      </c>
      <c r="B12" s="98">
        <v>44927</v>
      </c>
      <c r="C12" s="98">
        <v>44927</v>
      </c>
      <c r="D12" s="98">
        <v>44927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</row>
    <row r="13" spans="1:11" x14ac:dyDescent="0.25">
      <c r="A13" s="13" t="s">
        <v>153</v>
      </c>
      <c r="B13" s="99"/>
      <c r="C13" s="99"/>
      <c r="D13" s="99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183</v>
      </c>
      <c r="B14" s="96"/>
      <c r="C14" s="96"/>
      <c r="D14" s="96"/>
      <c r="E14" s="175">
        <v>0</v>
      </c>
      <c r="F14" s="96"/>
      <c r="G14" s="175">
        <v>0</v>
      </c>
      <c r="H14" s="175">
        <v>0</v>
      </c>
      <c r="I14" s="175">
        <v>0</v>
      </c>
      <c r="J14" s="175">
        <v>0</v>
      </c>
      <c r="K14" s="175">
        <v>0</v>
      </c>
    </row>
    <row r="15" spans="1:11" x14ac:dyDescent="0.25">
      <c r="A15" s="97" t="s">
        <v>184</v>
      </c>
      <c r="B15" s="98">
        <v>44927</v>
      </c>
      <c r="C15" s="98">
        <v>44927</v>
      </c>
      <c r="D15" s="98">
        <v>44927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</row>
    <row r="16" spans="1:11" x14ac:dyDescent="0.25">
      <c r="A16" s="97" t="s">
        <v>185</v>
      </c>
      <c r="B16" s="98">
        <v>44927</v>
      </c>
      <c r="C16" s="98">
        <v>44927</v>
      </c>
      <c r="D16" s="98">
        <v>44927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</row>
    <row r="17" spans="1:11" x14ac:dyDescent="0.25">
      <c r="A17" s="97" t="s">
        <v>186</v>
      </c>
      <c r="B17" s="98">
        <v>44927</v>
      </c>
      <c r="C17" s="98">
        <v>44927</v>
      </c>
      <c r="D17" s="98">
        <v>44927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</row>
    <row r="18" spans="1:11" x14ac:dyDescent="0.25">
      <c r="A18" s="97" t="s">
        <v>187</v>
      </c>
      <c r="B18" s="98">
        <v>44927</v>
      </c>
      <c r="C18" s="98">
        <v>44927</v>
      </c>
      <c r="D18" s="98">
        <v>44927</v>
      </c>
      <c r="E18" s="176">
        <v>0</v>
      </c>
      <c r="F18" s="176">
        <v>0</v>
      </c>
      <c r="G18" s="176">
        <v>0</v>
      </c>
      <c r="H18" s="176">
        <v>0</v>
      </c>
      <c r="I18" s="176">
        <v>0</v>
      </c>
      <c r="J18" s="176">
        <v>0</v>
      </c>
      <c r="K18" s="176">
        <v>0</v>
      </c>
    </row>
    <row r="19" spans="1:11" x14ac:dyDescent="0.25">
      <c r="A19" s="13"/>
      <c r="B19" s="99"/>
      <c r="C19" s="99"/>
      <c r="D19" s="99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188</v>
      </c>
      <c r="B20" s="96"/>
      <c r="C20" s="96"/>
      <c r="D20" s="96"/>
      <c r="E20" s="175">
        <v>0</v>
      </c>
      <c r="F20" s="96"/>
      <c r="G20" s="175">
        <v>0</v>
      </c>
      <c r="H20" s="175">
        <v>0</v>
      </c>
      <c r="I20" s="175">
        <v>0</v>
      </c>
      <c r="J20" s="175">
        <v>0</v>
      </c>
      <c r="K20" s="175"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13 E19 G13 G19 H13 H19 I13 I19 J13 J19 K13 K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110" zoomScaleNormal="110" workbookViewId="0">
      <selection activeCell="A3" sqref="A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5" t="s">
        <v>189</v>
      </c>
      <c r="B1" s="196"/>
      <c r="C1" s="196"/>
      <c r="D1" s="197"/>
    </row>
    <row r="2" spans="1:4" x14ac:dyDescent="0.25">
      <c r="A2" s="108" t="str">
        <f>'Formato 1'!A2</f>
        <v>Municipio de Valle de Santiago, Gto.</v>
      </c>
      <c r="B2" s="109"/>
      <c r="C2" s="109"/>
      <c r="D2" s="110"/>
    </row>
    <row r="3" spans="1:4" x14ac:dyDescent="0.25">
      <c r="A3" s="111" t="s">
        <v>190</v>
      </c>
      <c r="B3" s="112"/>
      <c r="C3" s="112"/>
      <c r="D3" s="113"/>
    </row>
    <row r="4" spans="1:4" x14ac:dyDescent="0.25">
      <c r="A4" s="111" t="str">
        <f>'Formato 3'!A4</f>
        <v>Del 1 de Enero al 30 de Septiembre de 2023 (b)</v>
      </c>
      <c r="B4" s="112"/>
      <c r="C4" s="112"/>
      <c r="D4" s="113"/>
    </row>
    <row r="5" spans="1:4" x14ac:dyDescent="0.25">
      <c r="A5" s="114" t="s">
        <v>2</v>
      </c>
      <c r="B5" s="115"/>
      <c r="C5" s="115"/>
      <c r="D5" s="116"/>
    </row>
    <row r="6" spans="1:4" ht="41.45" customHeight="1" x14ac:dyDescent="0.25"/>
    <row r="7" spans="1:4" ht="30" x14ac:dyDescent="0.25">
      <c r="A7" s="14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79">
        <f>SUM(B9:B11)</f>
        <v>523392857.16000003</v>
      </c>
      <c r="C8" s="179">
        <f>SUM(C9:C11)</f>
        <v>442400813.22999996</v>
      </c>
      <c r="D8" s="179">
        <f>SUM(D9:D11)</f>
        <v>442239451.56999999</v>
      </c>
    </row>
    <row r="9" spans="1:4" x14ac:dyDescent="0.25">
      <c r="A9" s="57" t="s">
        <v>195</v>
      </c>
      <c r="B9" s="177">
        <v>252300000</v>
      </c>
      <c r="C9" s="177">
        <v>235544350.90000001</v>
      </c>
      <c r="D9" s="177">
        <v>235382989.24000001</v>
      </c>
    </row>
    <row r="10" spans="1:4" x14ac:dyDescent="0.25">
      <c r="A10" s="57" t="s">
        <v>196</v>
      </c>
      <c r="B10" s="177">
        <v>272700000</v>
      </c>
      <c r="C10" s="177">
        <v>207927890.88999999</v>
      </c>
      <c r="D10" s="177">
        <v>207927890.88999999</v>
      </c>
    </row>
    <row r="11" spans="1:4" x14ac:dyDescent="0.25">
      <c r="A11" s="57" t="s">
        <v>197</v>
      </c>
      <c r="B11" s="180">
        <f>B44</f>
        <v>-1607142.84</v>
      </c>
      <c r="C11" s="180">
        <f>C44</f>
        <v>-1071428.56</v>
      </c>
      <c r="D11" s="180">
        <f>D44</f>
        <v>-1071428.56</v>
      </c>
    </row>
    <row r="12" spans="1:4" x14ac:dyDescent="0.25">
      <c r="A12" s="45"/>
      <c r="B12" s="181"/>
      <c r="C12" s="181"/>
      <c r="D12" s="181"/>
    </row>
    <row r="13" spans="1:4" x14ac:dyDescent="0.25">
      <c r="A13" s="3" t="s">
        <v>198</v>
      </c>
      <c r="B13" s="179">
        <f>B14+B15</f>
        <v>523392857.16000003</v>
      </c>
      <c r="C13" s="179">
        <f>C14+C15</f>
        <v>273081607.26999998</v>
      </c>
      <c r="D13" s="179">
        <f>D14+D15</f>
        <v>271793725.56</v>
      </c>
    </row>
    <row r="14" spans="1:4" x14ac:dyDescent="0.25">
      <c r="A14" s="57" t="s">
        <v>199</v>
      </c>
      <c r="B14" s="177">
        <v>252300000</v>
      </c>
      <c r="C14" s="177">
        <v>185662339.62</v>
      </c>
      <c r="D14" s="177">
        <v>184681773.66</v>
      </c>
    </row>
    <row r="15" spans="1:4" x14ac:dyDescent="0.25">
      <c r="A15" s="57" t="s">
        <v>200</v>
      </c>
      <c r="B15" s="177">
        <v>271092857.16000003</v>
      </c>
      <c r="C15" s="177">
        <v>87419267.650000006</v>
      </c>
      <c r="D15" s="177">
        <v>87111951.900000006</v>
      </c>
    </row>
    <row r="16" spans="1:4" x14ac:dyDescent="0.25">
      <c r="A16" s="45"/>
      <c r="B16" s="91"/>
      <c r="C16" s="91"/>
      <c r="D16" s="91"/>
    </row>
    <row r="17" spans="1:4" x14ac:dyDescent="0.25">
      <c r="A17" s="3" t="s">
        <v>201</v>
      </c>
      <c r="B17" s="16">
        <v>0</v>
      </c>
      <c r="C17" s="179">
        <f>C18+C19</f>
        <v>-19407995.27</v>
      </c>
      <c r="D17" s="179">
        <f>D18+D19</f>
        <v>-19407995.27</v>
      </c>
    </row>
    <row r="18" spans="1:4" x14ac:dyDescent="0.25">
      <c r="A18" s="57" t="s">
        <v>202</v>
      </c>
      <c r="B18" s="17">
        <v>0</v>
      </c>
      <c r="C18" s="177">
        <v>-17320350.530000001</v>
      </c>
      <c r="D18" s="177">
        <v>-17320350.530000001</v>
      </c>
    </row>
    <row r="19" spans="1:4" x14ac:dyDescent="0.25">
      <c r="A19" s="57" t="s">
        <v>203</v>
      </c>
      <c r="B19" s="17">
        <v>0</v>
      </c>
      <c r="C19" s="177">
        <v>-2087644.74</v>
      </c>
      <c r="D19" s="177">
        <v>-2087644.74</v>
      </c>
    </row>
    <row r="20" spans="1:4" x14ac:dyDescent="0.25">
      <c r="A20" s="45"/>
      <c r="B20" s="91"/>
      <c r="C20" s="181"/>
      <c r="D20" s="181"/>
    </row>
    <row r="21" spans="1:4" x14ac:dyDescent="0.25">
      <c r="A21" s="3" t="s">
        <v>204</v>
      </c>
      <c r="B21" s="179">
        <f>B8-B13+B17</f>
        <v>0</v>
      </c>
      <c r="C21" s="179">
        <f>C8-C13+C17</f>
        <v>149911210.68999997</v>
      </c>
      <c r="D21" s="179">
        <f>D8-D13+D17</f>
        <v>151037730.73999998</v>
      </c>
    </row>
    <row r="22" spans="1:4" x14ac:dyDescent="0.25">
      <c r="A22" s="3"/>
      <c r="B22" s="181"/>
      <c r="C22" s="181"/>
      <c r="D22" s="181"/>
    </row>
    <row r="23" spans="1:4" x14ac:dyDescent="0.25">
      <c r="A23" s="3" t="s">
        <v>205</v>
      </c>
      <c r="B23" s="179">
        <f>B21-B11</f>
        <v>1607142.84</v>
      </c>
      <c r="C23" s="179">
        <f>C21-C11</f>
        <v>150982639.24999997</v>
      </c>
      <c r="D23" s="179">
        <f>D21-D11</f>
        <v>152109159.29999998</v>
      </c>
    </row>
    <row r="24" spans="1:4" x14ac:dyDescent="0.25">
      <c r="A24" s="3"/>
      <c r="B24" s="182"/>
      <c r="C24" s="182"/>
      <c r="D24" s="182"/>
    </row>
    <row r="25" spans="1:4" x14ac:dyDescent="0.25">
      <c r="A25" s="18" t="s">
        <v>206</v>
      </c>
      <c r="B25" s="179">
        <f>B23-B17</f>
        <v>1607142.84</v>
      </c>
      <c r="C25" s="179">
        <f>C23-C17</f>
        <v>170390634.51999998</v>
      </c>
      <c r="D25" s="179">
        <f>D23-D17</f>
        <v>171517154.56999999</v>
      </c>
    </row>
    <row r="26" spans="1:4" x14ac:dyDescent="0.25">
      <c r="A26" s="19"/>
      <c r="B26" s="82"/>
      <c r="C26" s="82"/>
      <c r="D26" s="82"/>
    </row>
    <row r="27" spans="1:4" x14ac:dyDescent="0.25">
      <c r="A27" s="60"/>
    </row>
    <row r="28" spans="1:4" x14ac:dyDescent="0.25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183">
        <f>B30+B31</f>
        <v>1000000</v>
      </c>
      <c r="C29" s="183">
        <f>C30+C31</f>
        <v>639935.02</v>
      </c>
      <c r="D29" s="183">
        <f>D30+D31</f>
        <v>639935.02</v>
      </c>
    </row>
    <row r="30" spans="1:4" x14ac:dyDescent="0.25">
      <c r="A30" s="57" t="s">
        <v>211</v>
      </c>
      <c r="B30" s="184">
        <v>0</v>
      </c>
      <c r="C30" s="184">
        <v>0</v>
      </c>
      <c r="D30" s="184">
        <v>0</v>
      </c>
    </row>
    <row r="31" spans="1:4" x14ac:dyDescent="0.25">
      <c r="A31" s="57" t="s">
        <v>212</v>
      </c>
      <c r="B31" s="178">
        <v>1000000</v>
      </c>
      <c r="C31" s="178">
        <v>639935.02</v>
      </c>
      <c r="D31" s="178">
        <v>639935.02</v>
      </c>
    </row>
    <row r="32" spans="1:4" x14ac:dyDescent="0.25">
      <c r="A32" s="44"/>
      <c r="B32" s="185"/>
      <c r="C32" s="185"/>
      <c r="D32" s="185"/>
    </row>
    <row r="33" spans="1:4" ht="14.45" customHeight="1" x14ac:dyDescent="0.25">
      <c r="A33" s="3" t="s">
        <v>213</v>
      </c>
      <c r="B33" s="183">
        <f>B25+B29</f>
        <v>2607142.84</v>
      </c>
      <c r="C33" s="183">
        <f>C25+C29</f>
        <v>171030569.53999999</v>
      </c>
      <c r="D33" s="183">
        <f>D25+D29</f>
        <v>172157089.59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216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217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218</v>
      </c>
      <c r="B40" s="183">
        <f>B41+B42</f>
        <v>1607142.84</v>
      </c>
      <c r="C40" s="183">
        <f>C41+C42</f>
        <v>1071428.56</v>
      </c>
      <c r="D40" s="183">
        <f>D41+D42</f>
        <v>1071428.56</v>
      </c>
    </row>
    <row r="41" spans="1:4" x14ac:dyDescent="0.25">
      <c r="A41" s="57" t="s">
        <v>219</v>
      </c>
      <c r="B41" s="184">
        <v>0</v>
      </c>
      <c r="C41" s="184">
        <v>0</v>
      </c>
      <c r="D41" s="184">
        <v>0</v>
      </c>
    </row>
    <row r="42" spans="1:4" x14ac:dyDescent="0.25">
      <c r="A42" s="57" t="s">
        <v>220</v>
      </c>
      <c r="B42" s="178">
        <v>1607142.84</v>
      </c>
      <c r="C42" s="178">
        <v>1071428.56</v>
      </c>
      <c r="D42" s="178">
        <v>1071428.56</v>
      </c>
    </row>
    <row r="43" spans="1:4" x14ac:dyDescent="0.25">
      <c r="A43" s="44"/>
      <c r="B43" s="185"/>
      <c r="C43" s="185"/>
      <c r="D43" s="185"/>
    </row>
    <row r="44" spans="1:4" x14ac:dyDescent="0.25">
      <c r="A44" s="3" t="s">
        <v>221</v>
      </c>
      <c r="B44" s="183">
        <f>B37-B40</f>
        <v>-1607142.84</v>
      </c>
      <c r="C44" s="183">
        <f>C37-C40</f>
        <v>-1071428.56</v>
      </c>
      <c r="D44" s="183">
        <f>D37-D40</f>
        <v>-1071428.56</v>
      </c>
    </row>
    <row r="45" spans="1:4" x14ac:dyDescent="0.25">
      <c r="A45" s="20"/>
      <c r="B45" s="55"/>
      <c r="C45" s="55"/>
      <c r="D45" s="55"/>
    </row>
    <row r="47" spans="1:4" ht="30" x14ac:dyDescent="0.25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4" t="s">
        <v>222</v>
      </c>
      <c r="B48" s="186">
        <f>B9</f>
        <v>252300000</v>
      </c>
      <c r="C48" s="186">
        <f>C9</f>
        <v>235544350.90000001</v>
      </c>
      <c r="D48" s="186">
        <f>D9</f>
        <v>235382989.24000001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5" t="s">
        <v>216</v>
      </c>
      <c r="B50" s="46">
        <v>0</v>
      </c>
      <c r="C50" s="46">
        <v>0</v>
      </c>
      <c r="D50" s="46">
        <v>0</v>
      </c>
    </row>
    <row r="51" spans="1:4" x14ac:dyDescent="0.25">
      <c r="A51" s="95" t="s">
        <v>219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199</v>
      </c>
      <c r="B53" s="184">
        <f>B14</f>
        <v>252300000</v>
      </c>
      <c r="C53" s="184">
        <f>C14</f>
        <v>185662339.62</v>
      </c>
      <c r="D53" s="184">
        <f>D14</f>
        <v>184681773.66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202</v>
      </c>
      <c r="B55" s="22">
        <v>0</v>
      </c>
      <c r="C55" s="184">
        <f>C18</f>
        <v>-17320350.530000001</v>
      </c>
      <c r="D55" s="184">
        <f>D18</f>
        <v>-17320350.530000001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224</v>
      </c>
      <c r="B57" s="183">
        <f>B48+B49-B53+B55</f>
        <v>0</v>
      </c>
      <c r="C57" s="183">
        <f>C48+C49-C53+C55</f>
        <v>32561660.75</v>
      </c>
      <c r="D57" s="183">
        <f>D48+D49-D53+D55</f>
        <v>33380865.050000012</v>
      </c>
    </row>
    <row r="58" spans="1:4" x14ac:dyDescent="0.25">
      <c r="A58" s="23"/>
      <c r="B58" s="187"/>
      <c r="C58" s="187"/>
      <c r="D58" s="187"/>
    </row>
    <row r="59" spans="1:4" x14ac:dyDescent="0.25">
      <c r="A59" s="18" t="s">
        <v>225</v>
      </c>
      <c r="B59" s="183">
        <f>B57-B49</f>
        <v>0</v>
      </c>
      <c r="C59" s="183">
        <f>C57-C49</f>
        <v>32561660.75</v>
      </c>
      <c r="D59" s="183">
        <f>D57-D49</f>
        <v>33380865.050000012</v>
      </c>
    </row>
    <row r="60" spans="1:4" x14ac:dyDescent="0.25">
      <c r="A60" s="54"/>
      <c r="B60" s="55"/>
      <c r="C60" s="55"/>
      <c r="D60" s="55"/>
    </row>
    <row r="62" spans="1:4" ht="30" x14ac:dyDescent="0.25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4" t="s">
        <v>196</v>
      </c>
      <c r="B63" s="188">
        <f>B10</f>
        <v>272700000</v>
      </c>
      <c r="C63" s="188">
        <f>C10</f>
        <v>207927890.88999999</v>
      </c>
      <c r="D63" s="188">
        <f>D10</f>
        <v>207927890.88999999</v>
      </c>
    </row>
    <row r="64" spans="1:4" ht="30" x14ac:dyDescent="0.25">
      <c r="A64" s="21" t="s">
        <v>226</v>
      </c>
      <c r="B64" s="179">
        <f>B65-B66</f>
        <v>-1607142.84</v>
      </c>
      <c r="C64" s="179">
        <f>C65-C66</f>
        <v>-1071428.56</v>
      </c>
      <c r="D64" s="179">
        <f>D65-D66</f>
        <v>-1071428.56</v>
      </c>
    </row>
    <row r="65" spans="1:4" x14ac:dyDescent="0.25">
      <c r="A65" s="95" t="s">
        <v>217</v>
      </c>
      <c r="B65" s="180">
        <v>0</v>
      </c>
      <c r="C65" s="180">
        <v>0</v>
      </c>
      <c r="D65" s="180">
        <v>0</v>
      </c>
    </row>
    <row r="66" spans="1:4" x14ac:dyDescent="0.25">
      <c r="A66" s="95" t="s">
        <v>220</v>
      </c>
      <c r="B66" s="177">
        <v>1607142.84</v>
      </c>
      <c r="C66" s="177">
        <v>1071428.56</v>
      </c>
      <c r="D66" s="177">
        <v>1071428.56</v>
      </c>
    </row>
    <row r="67" spans="1:4" x14ac:dyDescent="0.25">
      <c r="A67" s="44"/>
      <c r="B67" s="181"/>
      <c r="C67" s="181"/>
      <c r="D67" s="181"/>
    </row>
    <row r="68" spans="1:4" x14ac:dyDescent="0.25">
      <c r="A68" s="57" t="s">
        <v>227</v>
      </c>
      <c r="B68" s="180">
        <f>B15</f>
        <v>271092857.16000003</v>
      </c>
      <c r="C68" s="180">
        <f>C15</f>
        <v>87419267.650000006</v>
      </c>
      <c r="D68" s="180">
        <f>D15</f>
        <v>87111951.900000006</v>
      </c>
    </row>
    <row r="69" spans="1:4" x14ac:dyDescent="0.25">
      <c r="A69" s="44"/>
      <c r="B69" s="91"/>
      <c r="C69" s="91"/>
      <c r="D69" s="91"/>
    </row>
    <row r="70" spans="1:4" x14ac:dyDescent="0.25">
      <c r="A70" s="57" t="s">
        <v>203</v>
      </c>
      <c r="B70" s="17">
        <v>0</v>
      </c>
      <c r="C70" s="180">
        <f>C19</f>
        <v>-2087644.74</v>
      </c>
      <c r="D70" s="180">
        <f>D19</f>
        <v>-2087644.74</v>
      </c>
    </row>
    <row r="71" spans="1:4" x14ac:dyDescent="0.25">
      <c r="A71" s="44"/>
      <c r="B71" s="91"/>
      <c r="C71" s="181"/>
      <c r="D71" s="181"/>
    </row>
    <row r="72" spans="1:4" x14ac:dyDescent="0.25">
      <c r="A72" s="18" t="s">
        <v>228</v>
      </c>
      <c r="B72" s="15">
        <f>B63+B64-B68+B70</f>
        <v>0</v>
      </c>
      <c r="C72" s="179">
        <f>C63+C64-C68+C70</f>
        <v>117349549.93999998</v>
      </c>
      <c r="D72" s="179">
        <f>D63+D64-D68+D70</f>
        <v>117656865.68999998</v>
      </c>
    </row>
    <row r="73" spans="1:4" x14ac:dyDescent="0.25">
      <c r="A73" s="44"/>
      <c r="B73" s="91"/>
      <c r="C73" s="181"/>
      <c r="D73" s="181"/>
    </row>
    <row r="74" spans="1:4" x14ac:dyDescent="0.25">
      <c r="A74" s="18" t="s">
        <v>229</v>
      </c>
      <c r="B74" s="179">
        <f>B72-B64</f>
        <v>1607142.84</v>
      </c>
      <c r="C74" s="179">
        <f>C72-C64</f>
        <v>118420978.49999999</v>
      </c>
      <c r="D74" s="179">
        <f>D72-D64</f>
        <v>118728294.24999999</v>
      </c>
    </row>
    <row r="75" spans="1:4" x14ac:dyDescent="0.25">
      <c r="A75" s="54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0:D30 B37:D39 B49:D54 B65:D65 B12:D12 C11 B16:D16 B20:D20 B18:B19 B32:D32 B43:D43 B67:D67 B17 D17 B22:D22 B24:D24 B41:D41 C48:D48 B56:D56 B55 D55 B58:D59 B57 B63 B71:D71 B70 D70 B73:D73 B72 B69:D69 B68 D6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6" zoomScaleNormal="115" workbookViewId="0">
      <selection activeCell="E5" sqref="E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5" t="s">
        <v>230</v>
      </c>
      <c r="B1" s="196"/>
      <c r="C1" s="196"/>
      <c r="D1" s="196"/>
      <c r="E1" s="196"/>
      <c r="F1" s="196"/>
      <c r="G1" s="197"/>
    </row>
    <row r="2" spans="1:7" x14ac:dyDescent="0.25">
      <c r="A2" s="108" t="str">
        <f>'Formato 1'!A2</f>
        <v>Municipio de Valle de Santiago, Gto.</v>
      </c>
      <c r="B2" s="109"/>
      <c r="C2" s="109"/>
      <c r="D2" s="109"/>
      <c r="E2" s="109"/>
      <c r="F2" s="109"/>
      <c r="G2" s="110"/>
    </row>
    <row r="3" spans="1:7" x14ac:dyDescent="0.25">
      <c r="A3" s="111" t="s">
        <v>231</v>
      </c>
      <c r="B3" s="112"/>
      <c r="C3" s="112"/>
      <c r="D3" s="112"/>
      <c r="E3" s="112"/>
      <c r="F3" s="112"/>
      <c r="G3" s="113"/>
    </row>
    <row r="4" spans="1:7" x14ac:dyDescent="0.25">
      <c r="A4" s="111" t="str">
        <f>'Formato 3'!A4</f>
        <v>Del 1 de Enero al 30 de Septiembre de 2023 (b)</v>
      </c>
      <c r="B4" s="112"/>
      <c r="C4" s="112"/>
      <c r="D4" s="112"/>
      <c r="E4" s="112"/>
      <c r="F4" s="112"/>
      <c r="G4" s="113"/>
    </row>
    <row r="5" spans="1:7" x14ac:dyDescent="0.25">
      <c r="A5" s="114" t="s">
        <v>2</v>
      </c>
      <c r="B5" s="115"/>
      <c r="C5" s="115"/>
      <c r="D5" s="115"/>
      <c r="E5" s="115"/>
      <c r="F5" s="115"/>
      <c r="G5" s="116"/>
    </row>
    <row r="6" spans="1:7" ht="41.45" customHeight="1" x14ac:dyDescent="0.25">
      <c r="A6" s="198" t="s">
        <v>232</v>
      </c>
      <c r="B6" s="200" t="s">
        <v>233</v>
      </c>
      <c r="C6" s="200"/>
      <c r="D6" s="200"/>
      <c r="E6" s="200"/>
      <c r="F6" s="200"/>
      <c r="G6" s="200" t="s">
        <v>234</v>
      </c>
    </row>
    <row r="7" spans="1:7" ht="30" x14ac:dyDescent="0.25">
      <c r="A7" s="199"/>
      <c r="B7" s="24" t="s">
        <v>235</v>
      </c>
      <c r="C7" s="7" t="s">
        <v>236</v>
      </c>
      <c r="D7" s="24" t="s">
        <v>237</v>
      </c>
      <c r="E7" s="24" t="s">
        <v>192</v>
      </c>
      <c r="F7" s="24" t="s">
        <v>238</v>
      </c>
      <c r="G7" s="200"/>
    </row>
    <row r="8" spans="1:7" x14ac:dyDescent="0.25">
      <c r="A8" s="25" t="s">
        <v>239</v>
      </c>
      <c r="B8" s="91"/>
      <c r="C8" s="91"/>
      <c r="D8" s="91"/>
      <c r="E8" s="91"/>
      <c r="F8" s="91"/>
      <c r="G8" s="91"/>
    </row>
    <row r="9" spans="1:7" x14ac:dyDescent="0.25">
      <c r="A9" s="57" t="s">
        <v>240</v>
      </c>
      <c r="B9" s="184">
        <v>25200000</v>
      </c>
      <c r="C9" s="190">
        <v>1080000</v>
      </c>
      <c r="D9" s="184">
        <f>B9+C9</f>
        <v>26280000</v>
      </c>
      <c r="E9" s="190">
        <v>25023333.420000002</v>
      </c>
      <c r="F9" s="190">
        <v>25023333.550000001</v>
      </c>
      <c r="G9" s="184">
        <f>F9-B9</f>
        <v>-176666.44999999925</v>
      </c>
    </row>
    <row r="10" spans="1:7" x14ac:dyDescent="0.25">
      <c r="A10" s="57" t="s">
        <v>241</v>
      </c>
      <c r="B10" s="184">
        <v>0</v>
      </c>
      <c r="C10" s="190">
        <v>0</v>
      </c>
      <c r="D10" s="184">
        <f t="shared" ref="D10:D39" si="0">B10+C10</f>
        <v>0</v>
      </c>
      <c r="E10" s="190">
        <v>0</v>
      </c>
      <c r="F10" s="190">
        <v>0</v>
      </c>
      <c r="G10" s="184">
        <f>F10-B10</f>
        <v>0</v>
      </c>
    </row>
    <row r="11" spans="1:7" x14ac:dyDescent="0.25">
      <c r="A11" s="57" t="s">
        <v>242</v>
      </c>
      <c r="B11" s="184">
        <v>8400000</v>
      </c>
      <c r="C11" s="190">
        <v>-3950000</v>
      </c>
      <c r="D11" s="184">
        <f t="shared" si="0"/>
        <v>4450000</v>
      </c>
      <c r="E11" s="190">
        <v>1676585</v>
      </c>
      <c r="F11" s="190">
        <v>1676585</v>
      </c>
      <c r="G11" s="184">
        <f t="shared" ref="G11:G15" si="1">F11-B11</f>
        <v>-6723415</v>
      </c>
    </row>
    <row r="12" spans="1:7" x14ac:dyDescent="0.25">
      <c r="A12" s="57" t="s">
        <v>243</v>
      </c>
      <c r="B12" s="184">
        <v>31080000</v>
      </c>
      <c r="C12" s="190">
        <v>490000</v>
      </c>
      <c r="D12" s="184">
        <f t="shared" si="0"/>
        <v>31570000</v>
      </c>
      <c r="E12" s="190">
        <v>19985179.48</v>
      </c>
      <c r="F12" s="190">
        <v>19823818.190000001</v>
      </c>
      <c r="G12" s="184">
        <f t="shared" si="1"/>
        <v>-11256181.809999999</v>
      </c>
    </row>
    <row r="13" spans="1:7" x14ac:dyDescent="0.25">
      <c r="A13" s="57" t="s">
        <v>244</v>
      </c>
      <c r="B13" s="184">
        <v>2572500</v>
      </c>
      <c r="C13" s="190">
        <v>3099000</v>
      </c>
      <c r="D13" s="184">
        <f t="shared" si="0"/>
        <v>5671500</v>
      </c>
      <c r="E13" s="190">
        <v>6268279.7800000003</v>
      </c>
      <c r="F13" s="190">
        <v>6268279.2199999997</v>
      </c>
      <c r="G13" s="184">
        <f t="shared" si="1"/>
        <v>3695779.2199999997</v>
      </c>
    </row>
    <row r="14" spans="1:7" x14ac:dyDescent="0.25">
      <c r="A14" s="57" t="s">
        <v>245</v>
      </c>
      <c r="B14" s="184">
        <v>2047500</v>
      </c>
      <c r="C14" s="190">
        <v>781000</v>
      </c>
      <c r="D14" s="184">
        <f t="shared" si="0"/>
        <v>2828500</v>
      </c>
      <c r="E14" s="190">
        <v>1946780.38</v>
      </c>
      <c r="F14" s="190">
        <v>1946780.44</v>
      </c>
      <c r="G14" s="184">
        <f t="shared" si="1"/>
        <v>-100719.56000000006</v>
      </c>
    </row>
    <row r="15" spans="1:7" x14ac:dyDescent="0.25">
      <c r="A15" s="57" t="s">
        <v>246</v>
      </c>
      <c r="B15" s="184">
        <v>0</v>
      </c>
      <c r="C15" s="190">
        <v>0</v>
      </c>
      <c r="D15" s="184">
        <f t="shared" si="0"/>
        <v>0</v>
      </c>
      <c r="E15" s="190">
        <v>0</v>
      </c>
      <c r="F15" s="190">
        <v>0</v>
      </c>
      <c r="G15" s="184">
        <f t="shared" si="1"/>
        <v>0</v>
      </c>
    </row>
    <row r="16" spans="1:7" x14ac:dyDescent="0.25">
      <c r="A16" s="92" t="s">
        <v>247</v>
      </c>
      <c r="B16" s="184">
        <f>SUM(B17:B27)</f>
        <v>179400000</v>
      </c>
      <c r="C16" s="184">
        <f t="shared" ref="C16:G16" si="2">SUM(C17:C27)</f>
        <v>28035722</v>
      </c>
      <c r="D16" s="184">
        <f>SUM(D17:D27)</f>
        <v>207435722</v>
      </c>
      <c r="E16" s="184">
        <f t="shared" si="2"/>
        <v>162611901.58000001</v>
      </c>
      <c r="F16" s="184">
        <f t="shared" si="2"/>
        <v>162611901.58000001</v>
      </c>
      <c r="G16" s="184">
        <f t="shared" si="2"/>
        <v>-16788098.419999994</v>
      </c>
    </row>
    <row r="17" spans="1:7" x14ac:dyDescent="0.25">
      <c r="A17" s="77" t="s">
        <v>248</v>
      </c>
      <c r="B17" s="190">
        <v>118000000</v>
      </c>
      <c r="C17" s="190">
        <v>21028905</v>
      </c>
      <c r="D17" s="184">
        <f t="shared" si="0"/>
        <v>139028905</v>
      </c>
      <c r="E17" s="190">
        <v>109095428.40000001</v>
      </c>
      <c r="F17" s="190">
        <v>109095428.40000001</v>
      </c>
      <c r="G17" s="189">
        <v>-8904571.599999994</v>
      </c>
    </row>
    <row r="18" spans="1:7" x14ac:dyDescent="0.25">
      <c r="A18" s="77" t="s">
        <v>249</v>
      </c>
      <c r="B18" s="190">
        <v>32000000</v>
      </c>
      <c r="C18" s="190">
        <v>6762831</v>
      </c>
      <c r="D18" s="184">
        <f t="shared" si="0"/>
        <v>38762831</v>
      </c>
      <c r="E18" s="190">
        <v>29668780.879999999</v>
      </c>
      <c r="F18" s="190">
        <v>29668780.879999999</v>
      </c>
      <c r="G18" s="189">
        <v>-2331219.120000001</v>
      </c>
    </row>
    <row r="19" spans="1:7" x14ac:dyDescent="0.25">
      <c r="A19" s="77" t="s">
        <v>250</v>
      </c>
      <c r="B19" s="190">
        <v>13200000</v>
      </c>
      <c r="C19" s="190">
        <v>-1318647</v>
      </c>
      <c r="D19" s="184">
        <f t="shared" si="0"/>
        <v>11881353</v>
      </c>
      <c r="E19" s="190">
        <v>10127121.93</v>
      </c>
      <c r="F19" s="190">
        <v>10127121.93</v>
      </c>
      <c r="G19" s="189">
        <v>-3072878.0700000003</v>
      </c>
    </row>
    <row r="20" spans="1:7" x14ac:dyDescent="0.25">
      <c r="A20" s="77" t="s">
        <v>251</v>
      </c>
      <c r="B20" s="189">
        <v>0</v>
      </c>
      <c r="C20" s="189">
        <v>0</v>
      </c>
      <c r="D20" s="184">
        <f t="shared" si="0"/>
        <v>0</v>
      </c>
      <c r="E20" s="189">
        <v>0</v>
      </c>
      <c r="F20" s="189">
        <v>0</v>
      </c>
      <c r="G20" s="189">
        <v>0</v>
      </c>
    </row>
    <row r="21" spans="1:7" x14ac:dyDescent="0.25">
      <c r="A21" s="77" t="s">
        <v>252</v>
      </c>
      <c r="B21" s="189">
        <v>0</v>
      </c>
      <c r="C21" s="189">
        <v>0</v>
      </c>
      <c r="D21" s="184">
        <f t="shared" si="0"/>
        <v>0</v>
      </c>
      <c r="E21" s="189">
        <v>0</v>
      </c>
      <c r="F21" s="189">
        <v>0</v>
      </c>
      <c r="G21" s="189">
        <v>0</v>
      </c>
    </row>
    <row r="22" spans="1:7" x14ac:dyDescent="0.25">
      <c r="A22" s="77" t="s">
        <v>253</v>
      </c>
      <c r="B22" s="190">
        <v>3000000</v>
      </c>
      <c r="C22" s="190">
        <v>765019</v>
      </c>
      <c r="D22" s="184">
        <f t="shared" si="0"/>
        <v>3765019</v>
      </c>
      <c r="E22" s="190">
        <v>2911896.56</v>
      </c>
      <c r="F22" s="190">
        <v>2911896.56</v>
      </c>
      <c r="G22" s="189">
        <v>-88103.439999999944</v>
      </c>
    </row>
    <row r="23" spans="1:7" x14ac:dyDescent="0.25">
      <c r="A23" s="77" t="s">
        <v>254</v>
      </c>
      <c r="B23" s="189">
        <v>0</v>
      </c>
      <c r="C23" s="189">
        <v>0</v>
      </c>
      <c r="D23" s="184">
        <f t="shared" si="0"/>
        <v>0</v>
      </c>
      <c r="E23" s="189">
        <v>0</v>
      </c>
      <c r="F23" s="189">
        <v>0</v>
      </c>
      <c r="G23" s="189">
        <v>0</v>
      </c>
    </row>
    <row r="24" spans="1:7" x14ac:dyDescent="0.25">
      <c r="A24" s="77" t="s">
        <v>255</v>
      </c>
      <c r="B24" s="189">
        <v>0</v>
      </c>
      <c r="C24" s="189">
        <v>0</v>
      </c>
      <c r="D24" s="184">
        <f t="shared" si="0"/>
        <v>0</v>
      </c>
      <c r="E24" s="189">
        <v>0</v>
      </c>
      <c r="F24" s="189">
        <v>0</v>
      </c>
      <c r="G24" s="189">
        <v>0</v>
      </c>
    </row>
    <row r="25" spans="1:7" x14ac:dyDescent="0.25">
      <c r="A25" s="77" t="s">
        <v>256</v>
      </c>
      <c r="B25" s="190">
        <v>3000000</v>
      </c>
      <c r="C25" s="190">
        <v>916993</v>
      </c>
      <c r="D25" s="184">
        <f t="shared" si="0"/>
        <v>3916993</v>
      </c>
      <c r="E25" s="190">
        <v>2959037.81</v>
      </c>
      <c r="F25" s="190">
        <v>2959037.81</v>
      </c>
      <c r="G25" s="189">
        <v>-40962.189999999944</v>
      </c>
    </row>
    <row r="26" spans="1:7" x14ac:dyDescent="0.25">
      <c r="A26" s="77" t="s">
        <v>257</v>
      </c>
      <c r="B26" s="190">
        <v>10200000</v>
      </c>
      <c r="C26" s="190">
        <v>-119379</v>
      </c>
      <c r="D26" s="184">
        <f t="shared" si="0"/>
        <v>10080621</v>
      </c>
      <c r="E26" s="190">
        <v>7849636</v>
      </c>
      <c r="F26" s="190">
        <v>7849636</v>
      </c>
      <c r="G26" s="189">
        <v>-2350364</v>
      </c>
    </row>
    <row r="27" spans="1:7" x14ac:dyDescent="0.25">
      <c r="A27" s="77" t="s">
        <v>258</v>
      </c>
      <c r="B27" s="190">
        <v>0</v>
      </c>
      <c r="C27" s="190">
        <v>0</v>
      </c>
      <c r="D27" s="184">
        <f t="shared" si="0"/>
        <v>0</v>
      </c>
      <c r="E27" s="190">
        <v>0</v>
      </c>
      <c r="F27" s="190">
        <v>0</v>
      </c>
      <c r="G27" s="189">
        <v>0</v>
      </c>
    </row>
    <row r="28" spans="1:7" x14ac:dyDescent="0.25">
      <c r="A28" s="57" t="s">
        <v>259</v>
      </c>
      <c r="B28" s="184">
        <f>SUM(B29:B33)</f>
        <v>3190000</v>
      </c>
      <c r="C28" s="184">
        <f t="shared" ref="C28:G28" si="3">SUM(C29:C33)</f>
        <v>669241</v>
      </c>
      <c r="D28" s="184">
        <f>SUM(D29:D33)</f>
        <v>3859241</v>
      </c>
      <c r="E28" s="184">
        <f t="shared" si="3"/>
        <v>3012951.95</v>
      </c>
      <c r="F28" s="184">
        <f t="shared" si="3"/>
        <v>3012951.95</v>
      </c>
      <c r="G28" s="184">
        <f t="shared" si="3"/>
        <v>-177048.05</v>
      </c>
    </row>
    <row r="29" spans="1:7" x14ac:dyDescent="0.25">
      <c r="A29" s="77" t="s">
        <v>260</v>
      </c>
      <c r="B29" s="190">
        <v>40000</v>
      </c>
      <c r="C29" s="190">
        <v>-20000</v>
      </c>
      <c r="D29" s="184">
        <f t="shared" si="0"/>
        <v>20000</v>
      </c>
      <c r="E29" s="190">
        <v>21642.61</v>
      </c>
      <c r="F29" s="190">
        <v>21642.61</v>
      </c>
      <c r="G29" s="189">
        <v>-18357.39</v>
      </c>
    </row>
    <row r="30" spans="1:7" x14ac:dyDescent="0.25">
      <c r="A30" s="77" t="s">
        <v>261</v>
      </c>
      <c r="B30" s="190">
        <v>350000</v>
      </c>
      <c r="C30" s="190">
        <v>-21927</v>
      </c>
      <c r="D30" s="184">
        <f t="shared" si="0"/>
        <v>328073</v>
      </c>
      <c r="E30" s="190">
        <v>257838.57</v>
      </c>
      <c r="F30" s="190">
        <v>257838.57</v>
      </c>
      <c r="G30" s="189">
        <v>-92161.43</v>
      </c>
    </row>
    <row r="31" spans="1:7" x14ac:dyDescent="0.25">
      <c r="A31" s="77" t="s">
        <v>262</v>
      </c>
      <c r="B31" s="190">
        <v>1700000</v>
      </c>
      <c r="C31" s="190">
        <v>493768</v>
      </c>
      <c r="D31" s="184">
        <f t="shared" si="0"/>
        <v>2193768</v>
      </c>
      <c r="E31" s="190">
        <v>1919324.06</v>
      </c>
      <c r="F31" s="190">
        <v>1919324.06</v>
      </c>
      <c r="G31" s="189">
        <v>219324.06000000006</v>
      </c>
    </row>
    <row r="32" spans="1:7" x14ac:dyDescent="0.25">
      <c r="A32" s="77" t="s">
        <v>263</v>
      </c>
      <c r="B32" s="189">
        <v>0</v>
      </c>
      <c r="C32" s="189">
        <v>0</v>
      </c>
      <c r="D32" s="184">
        <f t="shared" si="0"/>
        <v>0</v>
      </c>
      <c r="E32" s="189">
        <v>0</v>
      </c>
      <c r="F32" s="189">
        <v>0</v>
      </c>
      <c r="G32" s="189">
        <v>0</v>
      </c>
    </row>
    <row r="33" spans="1:7" ht="14.45" customHeight="1" x14ac:dyDescent="0.25">
      <c r="A33" s="77" t="s">
        <v>264</v>
      </c>
      <c r="B33" s="190">
        <v>1100000</v>
      </c>
      <c r="C33" s="190">
        <v>217400</v>
      </c>
      <c r="D33" s="184">
        <f t="shared" si="0"/>
        <v>1317400</v>
      </c>
      <c r="E33" s="190">
        <v>814146.71</v>
      </c>
      <c r="F33" s="190">
        <v>814146.71</v>
      </c>
      <c r="G33" s="189">
        <v>-285853.29000000004</v>
      </c>
    </row>
    <row r="34" spans="1:7" ht="14.45" customHeight="1" x14ac:dyDescent="0.25">
      <c r="A34" s="57" t="s">
        <v>265</v>
      </c>
      <c r="B34" s="190">
        <v>410000</v>
      </c>
      <c r="C34" s="190">
        <v>20578613.77</v>
      </c>
      <c r="D34" s="184">
        <f t="shared" si="0"/>
        <v>20988613.77</v>
      </c>
      <c r="E34" s="190">
        <v>15019339.310000001</v>
      </c>
      <c r="F34" s="190">
        <v>15019339.310000001</v>
      </c>
      <c r="G34" s="189">
        <v>14609339.310000001</v>
      </c>
    </row>
    <row r="35" spans="1:7" ht="14.45" customHeight="1" x14ac:dyDescent="0.25">
      <c r="A35" s="57" t="s">
        <v>266</v>
      </c>
      <c r="B35" s="184">
        <f t="shared" ref="B35:G35" si="4">B36</f>
        <v>0</v>
      </c>
      <c r="C35" s="184">
        <f t="shared" si="4"/>
        <v>0</v>
      </c>
      <c r="D35" s="184">
        <f t="shared" si="0"/>
        <v>0</v>
      </c>
      <c r="E35" s="184">
        <f t="shared" si="4"/>
        <v>0</v>
      </c>
      <c r="F35" s="184">
        <f t="shared" si="4"/>
        <v>0</v>
      </c>
      <c r="G35" s="184">
        <f t="shared" si="4"/>
        <v>0</v>
      </c>
    </row>
    <row r="36" spans="1:7" ht="14.45" customHeight="1" x14ac:dyDescent="0.25">
      <c r="A36" s="77" t="s">
        <v>267</v>
      </c>
      <c r="B36" s="184">
        <v>0</v>
      </c>
      <c r="C36" s="184">
        <v>0</v>
      </c>
      <c r="D36" s="184">
        <f t="shared" si="0"/>
        <v>0</v>
      </c>
      <c r="E36" s="184">
        <v>0</v>
      </c>
      <c r="F36" s="184">
        <v>0</v>
      </c>
      <c r="G36" s="184">
        <f>F36-B36</f>
        <v>0</v>
      </c>
    </row>
    <row r="37" spans="1:7" ht="14.45" customHeight="1" x14ac:dyDescent="0.25">
      <c r="A37" s="57" t="s">
        <v>268</v>
      </c>
      <c r="B37" s="184">
        <f t="shared" ref="B37:G37" si="5">B38+B39</f>
        <v>0</v>
      </c>
      <c r="C37" s="184">
        <f t="shared" si="5"/>
        <v>0</v>
      </c>
      <c r="D37" s="184">
        <f t="shared" si="0"/>
        <v>0</v>
      </c>
      <c r="E37" s="184">
        <f t="shared" si="5"/>
        <v>0</v>
      </c>
      <c r="F37" s="184">
        <f t="shared" si="5"/>
        <v>0</v>
      </c>
      <c r="G37" s="184">
        <f t="shared" si="5"/>
        <v>0</v>
      </c>
    </row>
    <row r="38" spans="1:7" x14ac:dyDescent="0.25">
      <c r="A38" s="77" t="s">
        <v>269</v>
      </c>
      <c r="B38" s="184">
        <v>0</v>
      </c>
      <c r="C38" s="184">
        <v>0</v>
      </c>
      <c r="D38" s="184">
        <f t="shared" si="0"/>
        <v>0</v>
      </c>
      <c r="E38" s="184">
        <v>0</v>
      </c>
      <c r="F38" s="184">
        <v>0</v>
      </c>
      <c r="G38" s="184">
        <f>F38-B38</f>
        <v>0</v>
      </c>
    </row>
    <row r="39" spans="1:7" x14ac:dyDescent="0.25">
      <c r="A39" s="77" t="s">
        <v>270</v>
      </c>
      <c r="B39" s="184">
        <v>0</v>
      </c>
      <c r="C39" s="184">
        <v>0</v>
      </c>
      <c r="D39" s="184">
        <f t="shared" si="0"/>
        <v>0</v>
      </c>
      <c r="E39" s="184">
        <v>0</v>
      </c>
      <c r="F39" s="184">
        <v>0</v>
      </c>
      <c r="G39" s="184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271</v>
      </c>
      <c r="B41" s="4">
        <f t="shared" ref="B41:G41" si="6">SUM(B9,B10,B11,B12,B13,B14,B15,B16,B28,B34,B35,B37)</f>
        <v>252300000</v>
      </c>
      <c r="C41" s="4">
        <f t="shared" si="6"/>
        <v>50783576.769999996</v>
      </c>
      <c r="D41" s="4">
        <f t="shared" si="6"/>
        <v>303083576.76999998</v>
      </c>
      <c r="E41" s="4">
        <f>SUM(E9,E10,E11,E12,E13,E14,E15,E16,E28,E34,E35,E37)</f>
        <v>235544350.90000001</v>
      </c>
      <c r="F41" s="4">
        <f t="shared" si="6"/>
        <v>235382989.24000001</v>
      </c>
      <c r="G41" s="4">
        <f t="shared" si="6"/>
        <v>-16917010.759999998</v>
      </c>
    </row>
    <row r="42" spans="1:7" x14ac:dyDescent="0.25">
      <c r="A42" s="3" t="s">
        <v>272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273</v>
      </c>
      <c r="B44" s="48"/>
      <c r="C44" s="48"/>
      <c r="D44" s="48"/>
      <c r="E44" s="48"/>
      <c r="F44" s="48"/>
      <c r="G44" s="48"/>
    </row>
    <row r="45" spans="1:7" x14ac:dyDescent="0.25">
      <c r="A45" s="57" t="s">
        <v>274</v>
      </c>
      <c r="B45" s="46">
        <f t="shared" ref="B45:G45" si="7">SUM(B46:B53)</f>
        <v>200000000</v>
      </c>
      <c r="C45" s="46">
        <f t="shared" si="7"/>
        <v>23582153</v>
      </c>
      <c r="D45" s="46">
        <f>SUM(D46:D53)</f>
        <v>223582153</v>
      </c>
      <c r="E45" s="46">
        <f t="shared" si="7"/>
        <v>182055209.55000001</v>
      </c>
      <c r="F45" s="46">
        <f t="shared" si="7"/>
        <v>182055209.55000001</v>
      </c>
      <c r="G45" s="46">
        <f t="shared" si="7"/>
        <v>-17944790.449999988</v>
      </c>
    </row>
    <row r="46" spans="1:7" x14ac:dyDescent="0.25">
      <c r="A46" s="80" t="s">
        <v>275</v>
      </c>
      <c r="B46" s="225">
        <v>0</v>
      </c>
      <c r="C46" s="225">
        <v>0</v>
      </c>
      <c r="D46" s="184">
        <f>B46+C46</f>
        <v>0</v>
      </c>
      <c r="E46" s="225">
        <v>0</v>
      </c>
      <c r="F46" s="225">
        <v>0</v>
      </c>
      <c r="G46" s="225">
        <f>F46-B46</f>
        <v>0</v>
      </c>
    </row>
    <row r="47" spans="1:7" x14ac:dyDescent="0.25">
      <c r="A47" s="80" t="s">
        <v>276</v>
      </c>
      <c r="B47" s="225">
        <v>0</v>
      </c>
      <c r="C47" s="225">
        <v>0</v>
      </c>
      <c r="D47" s="184">
        <f t="shared" ref="D47:D53" si="8">B47+C47</f>
        <v>0</v>
      </c>
      <c r="E47" s="225">
        <v>0</v>
      </c>
      <c r="F47" s="225">
        <v>0</v>
      </c>
      <c r="G47" s="225">
        <f t="shared" ref="G47:G48" si="9">F47-B47</f>
        <v>0</v>
      </c>
    </row>
    <row r="48" spans="1:7" x14ac:dyDescent="0.25">
      <c r="A48" s="80" t="s">
        <v>277</v>
      </c>
      <c r="B48" s="226">
        <v>84000000</v>
      </c>
      <c r="C48" s="226">
        <v>5613146</v>
      </c>
      <c r="D48" s="184">
        <f t="shared" si="8"/>
        <v>89613146</v>
      </c>
      <c r="E48" s="226">
        <v>81258084.180000007</v>
      </c>
      <c r="F48" s="226">
        <v>81258084.180000007</v>
      </c>
      <c r="G48" s="225">
        <f t="shared" si="9"/>
        <v>-2741915.8199999928</v>
      </c>
    </row>
    <row r="49" spans="1:7" ht="30" x14ac:dyDescent="0.25">
      <c r="A49" s="80" t="s">
        <v>278</v>
      </c>
      <c r="B49" s="226">
        <v>116000000</v>
      </c>
      <c r="C49" s="226">
        <v>17969007</v>
      </c>
      <c r="D49" s="184">
        <f t="shared" si="8"/>
        <v>133969007</v>
      </c>
      <c r="E49" s="226">
        <v>100797125.37</v>
      </c>
      <c r="F49" s="226">
        <v>100797125.37</v>
      </c>
      <c r="G49" s="225">
        <f>F49-B49</f>
        <v>-15202874.629999995</v>
      </c>
    </row>
    <row r="50" spans="1:7" x14ac:dyDescent="0.25">
      <c r="A50" s="80" t="s">
        <v>279</v>
      </c>
      <c r="B50" s="225">
        <v>0</v>
      </c>
      <c r="C50" s="225">
        <v>0</v>
      </c>
      <c r="D50" s="184">
        <f t="shared" si="8"/>
        <v>0</v>
      </c>
      <c r="E50" s="225">
        <v>0</v>
      </c>
      <c r="F50" s="225">
        <v>0</v>
      </c>
      <c r="G50" s="225">
        <f t="shared" ref="G50:G53" si="10">F50-B50</f>
        <v>0</v>
      </c>
    </row>
    <row r="51" spans="1:7" x14ac:dyDescent="0.25">
      <c r="A51" s="80" t="s">
        <v>280</v>
      </c>
      <c r="B51" s="225">
        <v>0</v>
      </c>
      <c r="C51" s="225">
        <v>0</v>
      </c>
      <c r="D51" s="184">
        <f t="shared" si="8"/>
        <v>0</v>
      </c>
      <c r="E51" s="225">
        <v>0</v>
      </c>
      <c r="F51" s="225">
        <v>0</v>
      </c>
      <c r="G51" s="225">
        <f t="shared" si="10"/>
        <v>0</v>
      </c>
    </row>
    <row r="52" spans="1:7" ht="30" x14ac:dyDescent="0.25">
      <c r="A52" s="81" t="s">
        <v>281</v>
      </c>
      <c r="B52" s="225">
        <v>0</v>
      </c>
      <c r="C52" s="225">
        <v>0</v>
      </c>
      <c r="D52" s="184">
        <f t="shared" si="8"/>
        <v>0</v>
      </c>
      <c r="E52" s="225">
        <v>0</v>
      </c>
      <c r="F52" s="225">
        <v>0</v>
      </c>
      <c r="G52" s="225">
        <f t="shared" si="10"/>
        <v>0</v>
      </c>
    </row>
    <row r="53" spans="1:7" x14ac:dyDescent="0.25">
      <c r="A53" s="77" t="s">
        <v>282</v>
      </c>
      <c r="B53" s="225">
        <v>0</v>
      </c>
      <c r="C53" s="225">
        <v>0</v>
      </c>
      <c r="D53" s="184">
        <f t="shared" si="8"/>
        <v>0</v>
      </c>
      <c r="E53" s="225">
        <v>0</v>
      </c>
      <c r="F53" s="225">
        <v>0</v>
      </c>
      <c r="G53" s="225">
        <f t="shared" si="10"/>
        <v>0</v>
      </c>
    </row>
    <row r="54" spans="1:7" x14ac:dyDescent="0.25">
      <c r="A54" s="57" t="s">
        <v>283</v>
      </c>
      <c r="B54" s="184">
        <f t="shared" ref="B54:G54" si="11">SUM(B55:B58)</f>
        <v>72700000</v>
      </c>
      <c r="C54" s="184">
        <f t="shared" si="11"/>
        <v>9533865.4100000001</v>
      </c>
      <c r="D54" s="184">
        <f>SUM(D55:D58)</f>
        <v>82233865.409999996</v>
      </c>
      <c r="E54" s="184">
        <f>SUM(E55:E58)</f>
        <v>25872681.34</v>
      </c>
      <c r="F54" s="184">
        <f t="shared" si="11"/>
        <v>25872681.34</v>
      </c>
      <c r="G54" s="184">
        <f t="shared" si="11"/>
        <v>-46827318.659999996</v>
      </c>
    </row>
    <row r="55" spans="1:7" x14ac:dyDescent="0.25">
      <c r="A55" s="81" t="s">
        <v>284</v>
      </c>
      <c r="B55" s="225">
        <v>0</v>
      </c>
      <c r="C55" s="225">
        <v>0</v>
      </c>
      <c r="D55" s="184">
        <f>B55+C55</f>
        <v>0</v>
      </c>
      <c r="E55" s="225">
        <v>0</v>
      </c>
      <c r="F55" s="225">
        <v>0</v>
      </c>
      <c r="G55" s="225">
        <f t="shared" ref="G55:G58" si="12">F55-B55</f>
        <v>0</v>
      </c>
    </row>
    <row r="56" spans="1:7" x14ac:dyDescent="0.25">
      <c r="A56" s="80" t="s">
        <v>285</v>
      </c>
      <c r="B56" s="225">
        <v>0</v>
      </c>
      <c r="C56" s="225">
        <v>0</v>
      </c>
      <c r="D56" s="184">
        <f t="shared" ref="D56:D58" si="13">B56+C56</f>
        <v>0</v>
      </c>
      <c r="E56" s="225">
        <v>0</v>
      </c>
      <c r="F56" s="225">
        <v>0</v>
      </c>
      <c r="G56" s="225">
        <f t="shared" si="12"/>
        <v>0</v>
      </c>
    </row>
    <row r="57" spans="1:7" x14ac:dyDescent="0.25">
      <c r="A57" s="80" t="s">
        <v>286</v>
      </c>
      <c r="B57" s="225">
        <v>0</v>
      </c>
      <c r="C57" s="225">
        <v>0</v>
      </c>
      <c r="D57" s="184">
        <f t="shared" si="13"/>
        <v>0</v>
      </c>
      <c r="E57" s="225">
        <v>0</v>
      </c>
      <c r="F57" s="225">
        <v>0</v>
      </c>
      <c r="G57" s="225">
        <f t="shared" si="12"/>
        <v>0</v>
      </c>
    </row>
    <row r="58" spans="1:7" x14ac:dyDescent="0.25">
      <c r="A58" s="81" t="s">
        <v>287</v>
      </c>
      <c r="B58" s="226">
        <v>72700000</v>
      </c>
      <c r="C58" s="226">
        <v>9533865.4100000001</v>
      </c>
      <c r="D58" s="184">
        <f t="shared" si="13"/>
        <v>82233865.409999996</v>
      </c>
      <c r="E58" s="226">
        <v>25872681.34</v>
      </c>
      <c r="F58" s="226">
        <v>25872681.34</v>
      </c>
      <c r="G58" s="225">
        <f t="shared" si="12"/>
        <v>-46827318.659999996</v>
      </c>
    </row>
    <row r="59" spans="1:7" x14ac:dyDescent="0.25">
      <c r="A59" s="57" t="s">
        <v>288</v>
      </c>
      <c r="B59" s="184">
        <f t="shared" ref="B59:G59" si="14">SUM(B60:B61)</f>
        <v>0</v>
      </c>
      <c r="C59" s="184">
        <f t="shared" si="14"/>
        <v>0</v>
      </c>
      <c r="D59" s="184">
        <f>SUM(D60:D61)</f>
        <v>0</v>
      </c>
      <c r="E59" s="184">
        <f t="shared" si="14"/>
        <v>0</v>
      </c>
      <c r="F59" s="184">
        <f t="shared" si="14"/>
        <v>0</v>
      </c>
      <c r="G59" s="184">
        <f t="shared" si="14"/>
        <v>0</v>
      </c>
    </row>
    <row r="60" spans="1:7" x14ac:dyDescent="0.25">
      <c r="A60" s="80" t="s">
        <v>289</v>
      </c>
      <c r="B60" s="226">
        <v>0</v>
      </c>
      <c r="C60" s="226">
        <v>0</v>
      </c>
      <c r="D60" s="184">
        <v>0</v>
      </c>
      <c r="E60" s="226">
        <v>0</v>
      </c>
      <c r="F60" s="226">
        <v>0</v>
      </c>
      <c r="G60" s="225">
        <f t="shared" ref="G60:G63" si="15">F60-B60</f>
        <v>0</v>
      </c>
    </row>
    <row r="61" spans="1:7" x14ac:dyDescent="0.25">
      <c r="A61" s="80" t="s">
        <v>290</v>
      </c>
      <c r="B61" s="226">
        <v>0</v>
      </c>
      <c r="C61" s="226">
        <v>0</v>
      </c>
      <c r="D61" s="184">
        <v>0</v>
      </c>
      <c r="E61" s="226">
        <v>0</v>
      </c>
      <c r="F61" s="226">
        <v>0</v>
      </c>
      <c r="G61" s="225">
        <f t="shared" si="15"/>
        <v>0</v>
      </c>
    </row>
    <row r="62" spans="1:7" x14ac:dyDescent="0.25">
      <c r="A62" s="57" t="s">
        <v>291</v>
      </c>
      <c r="B62" s="226">
        <v>0</v>
      </c>
      <c r="C62" s="226">
        <v>0</v>
      </c>
      <c r="D62" s="184">
        <v>0</v>
      </c>
      <c r="E62" s="226">
        <v>0</v>
      </c>
      <c r="F62" s="226">
        <v>0</v>
      </c>
      <c r="G62" s="225">
        <f t="shared" si="15"/>
        <v>0</v>
      </c>
    </row>
    <row r="63" spans="1:7" x14ac:dyDescent="0.25">
      <c r="A63" s="57" t="s">
        <v>292</v>
      </c>
      <c r="B63" s="226">
        <v>0</v>
      </c>
      <c r="C63" s="226">
        <v>0</v>
      </c>
      <c r="D63" s="184">
        <v>0</v>
      </c>
      <c r="E63" s="226">
        <v>0</v>
      </c>
      <c r="F63" s="226">
        <v>0</v>
      </c>
      <c r="G63" s="225">
        <f t="shared" si="15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293</v>
      </c>
      <c r="B65" s="4">
        <f t="shared" ref="B65:F65" si="16">B45+B54+B59+B62+B63</f>
        <v>272700000</v>
      </c>
      <c r="C65" s="4">
        <f t="shared" si="16"/>
        <v>33116018.41</v>
      </c>
      <c r="D65" s="4">
        <f t="shared" si="16"/>
        <v>305816018.40999997</v>
      </c>
      <c r="E65" s="4">
        <f t="shared" si="16"/>
        <v>207927890.89000002</v>
      </c>
      <c r="F65" s="4">
        <f t="shared" si="16"/>
        <v>207927890.89000002</v>
      </c>
      <c r="G65" s="4">
        <f>G45+G54+G59+G62+G63</f>
        <v>-64772109.109999985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294</v>
      </c>
      <c r="B67" s="4">
        <f t="shared" ref="B67:G67" si="17">B68</f>
        <v>0</v>
      </c>
      <c r="C67" s="4">
        <f t="shared" si="17"/>
        <v>0</v>
      </c>
      <c r="D67" s="4">
        <f t="shared" si="17"/>
        <v>0</v>
      </c>
      <c r="E67" s="4">
        <f t="shared" si="17"/>
        <v>0</v>
      </c>
      <c r="F67" s="4">
        <f t="shared" si="17"/>
        <v>0</v>
      </c>
      <c r="G67" s="4">
        <f t="shared" si="17"/>
        <v>0</v>
      </c>
    </row>
    <row r="68" spans="1:7" x14ac:dyDescent="0.25">
      <c r="A68" s="57" t="s">
        <v>295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296</v>
      </c>
      <c r="B70" s="4">
        <f>B41+B65+B67</f>
        <v>525000000</v>
      </c>
      <c r="C70" s="4">
        <f>C41+C65+C67</f>
        <v>83899595.179999992</v>
      </c>
      <c r="D70" s="4">
        <f t="shared" ref="B70:G70" si="18">D41+D65+D67</f>
        <v>608899595.17999995</v>
      </c>
      <c r="E70" s="4">
        <f t="shared" si="18"/>
        <v>443472241.79000002</v>
      </c>
      <c r="F70" s="4">
        <f t="shared" si="18"/>
        <v>443310880.13</v>
      </c>
      <c r="G70" s="4">
        <f t="shared" si="18"/>
        <v>-81689119.869999975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297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298</v>
      </c>
      <c r="B73" s="46">
        <v>0</v>
      </c>
      <c r="C73" s="46">
        <v>50107005.18</v>
      </c>
      <c r="D73" s="46">
        <f>B73+C73</f>
        <v>50107005.18</v>
      </c>
      <c r="E73" s="46">
        <v>17320350.530000001</v>
      </c>
      <c r="F73" s="46">
        <v>17320350.530000001</v>
      </c>
      <c r="G73" s="46">
        <f>F73-B73</f>
        <v>17320350.530000001</v>
      </c>
    </row>
    <row r="74" spans="1:7" ht="30" x14ac:dyDescent="0.25">
      <c r="A74" s="66" t="s">
        <v>299</v>
      </c>
      <c r="B74" s="46">
        <v>0</v>
      </c>
      <c r="C74" s="46">
        <v>2435207.27</v>
      </c>
      <c r="D74" s="46">
        <f>B74+C74</f>
        <v>2435207.27</v>
      </c>
      <c r="E74" s="46">
        <v>2087644.74</v>
      </c>
      <c r="F74" s="46">
        <v>2087644.74</v>
      </c>
      <c r="G74" s="46">
        <f>F74-B74</f>
        <v>2087644.74</v>
      </c>
    </row>
    <row r="75" spans="1:7" x14ac:dyDescent="0.25">
      <c r="A75" s="18" t="s">
        <v>300</v>
      </c>
      <c r="B75" s="4">
        <f>B73+B74</f>
        <v>0</v>
      </c>
      <c r="C75" s="4">
        <f t="shared" ref="B75:G75" si="19">C73+C74</f>
        <v>52542212.450000003</v>
      </c>
      <c r="D75" s="4">
        <f t="shared" si="19"/>
        <v>52542212.450000003</v>
      </c>
      <c r="E75" s="4">
        <f t="shared" si="19"/>
        <v>19407995.27</v>
      </c>
      <c r="F75" s="4">
        <f t="shared" si="19"/>
        <v>19407995.27</v>
      </c>
      <c r="G75" s="4">
        <f t="shared" si="19"/>
        <v>19407995.27</v>
      </c>
    </row>
    <row r="76" spans="1:7" x14ac:dyDescent="0.25">
      <c r="A76" s="54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0:F40 B64:F69 G9:G15 G64 G38:G45 C16 B42:F44 B41:D41 F41 B35:C39 E35:F39 E16:F16 B54:C54 D60:D61 G66:G76 B45:C45 E45:F45 F54 B71:F72 D70:F70 C75:F75 B74 B73" unlockedFormula="1"/>
    <ignoredError sqref="C28 B59:C59 E28:F28 E59:F59" formulaRange="1" unlockedFormula="1"/>
    <ignoredError sqref="G59 G54 G16 G28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85" zoomScaleNormal="85" workbookViewId="0">
      <selection activeCell="D9" sqref="D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3" t="s">
        <v>301</v>
      </c>
      <c r="B1" s="196"/>
      <c r="C1" s="196"/>
      <c r="D1" s="196"/>
      <c r="E1" s="196"/>
      <c r="F1" s="196"/>
      <c r="G1" s="197"/>
    </row>
    <row r="2" spans="1:7" x14ac:dyDescent="0.25">
      <c r="A2" s="123" t="str">
        <f>'Formato 1'!A2</f>
        <v>Municipio de Valle de Santiago, Gto.</v>
      </c>
      <c r="B2" s="123"/>
      <c r="C2" s="123"/>
      <c r="D2" s="123"/>
      <c r="E2" s="123"/>
      <c r="F2" s="123"/>
      <c r="G2" s="123"/>
    </row>
    <row r="3" spans="1:7" x14ac:dyDescent="0.25">
      <c r="A3" s="124" t="s">
        <v>302</v>
      </c>
      <c r="B3" s="124"/>
      <c r="C3" s="124"/>
      <c r="D3" s="124"/>
      <c r="E3" s="124"/>
      <c r="F3" s="124"/>
      <c r="G3" s="124"/>
    </row>
    <row r="4" spans="1:7" x14ac:dyDescent="0.25">
      <c r="A4" s="124" t="s">
        <v>303</v>
      </c>
      <c r="B4" s="124"/>
      <c r="C4" s="124"/>
      <c r="D4" s="124"/>
      <c r="E4" s="124"/>
      <c r="F4" s="124"/>
      <c r="G4" s="124"/>
    </row>
    <row r="5" spans="1:7" x14ac:dyDescent="0.25">
      <c r="A5" s="124" t="str">
        <f>'Formato 3'!A4</f>
        <v>Del 1 de Enero al 30 de Septiembre de 2023 (b)</v>
      </c>
      <c r="B5" s="124"/>
      <c r="C5" s="124"/>
      <c r="D5" s="124"/>
      <c r="E5" s="124"/>
      <c r="F5" s="124"/>
      <c r="G5" s="124"/>
    </row>
    <row r="6" spans="1:7" ht="41.45" customHeight="1" x14ac:dyDescent="0.25">
      <c r="A6" s="125" t="s">
        <v>2</v>
      </c>
      <c r="B6" s="125"/>
      <c r="C6" s="125"/>
      <c r="D6" s="125"/>
      <c r="E6" s="125"/>
      <c r="F6" s="125"/>
      <c r="G6" s="125"/>
    </row>
    <row r="7" spans="1:7" x14ac:dyDescent="0.25">
      <c r="A7" s="201" t="s">
        <v>6</v>
      </c>
      <c r="B7" s="201" t="s">
        <v>304</v>
      </c>
      <c r="C7" s="201"/>
      <c r="D7" s="201"/>
      <c r="E7" s="201"/>
      <c r="F7" s="201"/>
      <c r="G7" s="202" t="s">
        <v>305</v>
      </c>
    </row>
    <row r="8" spans="1:7" ht="30" x14ac:dyDescent="0.25">
      <c r="A8" s="201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201"/>
    </row>
    <row r="9" spans="1:7" x14ac:dyDescent="0.25">
      <c r="A9" s="26" t="s">
        <v>310</v>
      </c>
      <c r="B9" s="83">
        <f t="shared" ref="B9:G9" si="0">SUM(B10,B18,B28,B38,B48,B58,B62,B71,B75)</f>
        <v>252300000.00000003</v>
      </c>
      <c r="C9" s="83">
        <f t="shared" si="0"/>
        <v>100890581.95</v>
      </c>
      <c r="D9" s="83">
        <f t="shared" si="0"/>
        <v>353190581.94999999</v>
      </c>
      <c r="E9" s="83">
        <f t="shared" si="0"/>
        <v>185662339.62</v>
      </c>
      <c r="F9" s="83">
        <f t="shared" si="0"/>
        <v>184681773.66</v>
      </c>
      <c r="G9" s="83">
        <f t="shared" si="0"/>
        <v>167528242.33000001</v>
      </c>
    </row>
    <row r="10" spans="1:7" x14ac:dyDescent="0.25">
      <c r="A10" s="84" t="s">
        <v>311</v>
      </c>
      <c r="B10" s="83">
        <f t="shared" ref="B10:G10" si="1">SUM(B11:B17)</f>
        <v>121205213</v>
      </c>
      <c r="C10" s="83">
        <f t="shared" si="1"/>
        <v>3431750</v>
      </c>
      <c r="D10" s="83">
        <f t="shared" si="1"/>
        <v>124636963</v>
      </c>
      <c r="E10" s="83">
        <f t="shared" si="1"/>
        <v>78369251.579999998</v>
      </c>
      <c r="F10" s="83">
        <f t="shared" si="1"/>
        <v>77631745.429999992</v>
      </c>
      <c r="G10" s="83">
        <f t="shared" si="1"/>
        <v>46267711.420000002</v>
      </c>
    </row>
    <row r="11" spans="1:7" x14ac:dyDescent="0.25">
      <c r="A11" s="85" t="s">
        <v>312</v>
      </c>
      <c r="B11" s="230">
        <v>76071148</v>
      </c>
      <c r="C11" s="229">
        <v>500000</v>
      </c>
      <c r="D11" s="230">
        <f>B11+C11</f>
        <v>76571148</v>
      </c>
      <c r="E11" s="230">
        <v>53039874.659999996</v>
      </c>
      <c r="F11" s="230">
        <v>53037384</v>
      </c>
      <c r="G11" s="74">
        <f>D11-E11</f>
        <v>23531273.340000004</v>
      </c>
    </row>
    <row r="12" spans="1:7" x14ac:dyDescent="0.25">
      <c r="A12" s="85" t="s">
        <v>313</v>
      </c>
      <c r="B12" s="230">
        <v>1500000</v>
      </c>
      <c r="C12" s="229">
        <v>431750</v>
      </c>
      <c r="D12" s="230">
        <f t="shared" ref="D12:D17" si="2">B12+C12</f>
        <v>1931750</v>
      </c>
      <c r="E12" s="230">
        <v>1660199</v>
      </c>
      <c r="F12" s="230">
        <v>1660198.98</v>
      </c>
      <c r="G12" s="74">
        <f t="shared" ref="G12:G17" si="3">D12-E12</f>
        <v>271551</v>
      </c>
    </row>
    <row r="13" spans="1:7" x14ac:dyDescent="0.25">
      <c r="A13" s="85" t="s">
        <v>314</v>
      </c>
      <c r="B13" s="230">
        <v>15858933</v>
      </c>
      <c r="C13" s="229">
        <v>2100000</v>
      </c>
      <c r="D13" s="230">
        <f t="shared" si="2"/>
        <v>17958933</v>
      </c>
      <c r="E13" s="230">
        <v>3096580.34</v>
      </c>
      <c r="F13" s="230">
        <v>3088806.86</v>
      </c>
      <c r="G13" s="74">
        <f t="shared" si="3"/>
        <v>14862352.66</v>
      </c>
    </row>
    <row r="14" spans="1:7" x14ac:dyDescent="0.25">
      <c r="A14" s="85" t="s">
        <v>315</v>
      </c>
      <c r="B14" s="230">
        <v>11000000</v>
      </c>
      <c r="C14" s="229">
        <v>0</v>
      </c>
      <c r="D14" s="230">
        <f t="shared" si="2"/>
        <v>11000000</v>
      </c>
      <c r="E14" s="230">
        <v>8597531.6799999997</v>
      </c>
      <c r="F14" s="230">
        <v>7888584.3099999996</v>
      </c>
      <c r="G14" s="74">
        <f t="shared" si="3"/>
        <v>2402468.3200000003</v>
      </c>
    </row>
    <row r="15" spans="1:7" x14ac:dyDescent="0.25">
      <c r="A15" s="85" t="s">
        <v>316</v>
      </c>
      <c r="B15" s="230">
        <v>16775132</v>
      </c>
      <c r="C15" s="229">
        <v>400000</v>
      </c>
      <c r="D15" s="230">
        <f t="shared" si="2"/>
        <v>17175132</v>
      </c>
      <c r="E15" s="230">
        <v>11975065.9</v>
      </c>
      <c r="F15" s="230">
        <v>11956771.279999999</v>
      </c>
      <c r="G15" s="74">
        <f t="shared" si="3"/>
        <v>5200066.0999999996</v>
      </c>
    </row>
    <row r="16" spans="1:7" x14ac:dyDescent="0.25">
      <c r="A16" s="85" t="s">
        <v>317</v>
      </c>
      <c r="B16" s="230">
        <v>0</v>
      </c>
      <c r="C16" s="228">
        <v>0</v>
      </c>
      <c r="D16" s="230">
        <f t="shared" si="2"/>
        <v>0</v>
      </c>
      <c r="E16" s="230">
        <v>0</v>
      </c>
      <c r="F16" s="230">
        <v>0</v>
      </c>
      <c r="G16" s="74">
        <f t="shared" si="3"/>
        <v>0</v>
      </c>
    </row>
    <row r="17" spans="1:7" x14ac:dyDescent="0.25">
      <c r="A17" s="85" t="s">
        <v>318</v>
      </c>
      <c r="B17" s="230">
        <v>0</v>
      </c>
      <c r="C17" s="228">
        <v>0</v>
      </c>
      <c r="D17" s="230">
        <f t="shared" si="2"/>
        <v>0</v>
      </c>
      <c r="E17" s="230">
        <v>0</v>
      </c>
      <c r="F17" s="230">
        <v>0</v>
      </c>
      <c r="G17" s="74">
        <f t="shared" si="3"/>
        <v>0</v>
      </c>
    </row>
    <row r="18" spans="1:7" x14ac:dyDescent="0.25">
      <c r="A18" s="84" t="s">
        <v>319</v>
      </c>
      <c r="B18" s="231">
        <f t="shared" ref="B18:G18" si="4">SUM(B19:B27)</f>
        <v>15519062</v>
      </c>
      <c r="C18" s="231">
        <f t="shared" si="4"/>
        <v>1799236.65</v>
      </c>
      <c r="D18" s="231">
        <f t="shared" si="4"/>
        <v>17318298.649999999</v>
      </c>
      <c r="E18" s="231">
        <f t="shared" si="4"/>
        <v>10003581</v>
      </c>
      <c r="F18" s="231">
        <f t="shared" si="4"/>
        <v>10003570.189999999</v>
      </c>
      <c r="G18" s="83">
        <f t="shared" si="4"/>
        <v>7314717.6499999994</v>
      </c>
    </row>
    <row r="19" spans="1:7" x14ac:dyDescent="0.25">
      <c r="A19" s="85" t="s">
        <v>320</v>
      </c>
      <c r="B19" s="229">
        <v>4380000</v>
      </c>
      <c r="C19" s="229">
        <v>215000</v>
      </c>
      <c r="D19" s="230">
        <f>B19+C19</f>
        <v>4595000</v>
      </c>
      <c r="E19" s="229">
        <v>2929060.25</v>
      </c>
      <c r="F19" s="229">
        <v>2929060.25</v>
      </c>
      <c r="G19" s="74">
        <f>D19-E19</f>
        <v>1665939.75</v>
      </c>
    </row>
    <row r="20" spans="1:7" x14ac:dyDescent="0.25">
      <c r="A20" s="85" t="s">
        <v>321</v>
      </c>
      <c r="B20" s="229">
        <v>642000</v>
      </c>
      <c r="C20" s="229">
        <v>92000</v>
      </c>
      <c r="D20" s="230">
        <f t="shared" ref="D20:D27" si="5">B20+C20</f>
        <v>734000</v>
      </c>
      <c r="E20" s="229">
        <v>282350.94</v>
      </c>
      <c r="F20" s="229">
        <v>282340.13</v>
      </c>
      <c r="G20" s="74">
        <f t="shared" ref="G20:G27" si="6">D20-E20</f>
        <v>451649.06</v>
      </c>
    </row>
    <row r="21" spans="1:7" x14ac:dyDescent="0.25">
      <c r="A21" s="85" t="s">
        <v>322</v>
      </c>
      <c r="B21" s="229">
        <v>12062</v>
      </c>
      <c r="C21" s="229">
        <v>0</v>
      </c>
      <c r="D21" s="230">
        <f t="shared" si="5"/>
        <v>12062</v>
      </c>
      <c r="E21" s="229">
        <v>0</v>
      </c>
      <c r="F21" s="229">
        <v>0</v>
      </c>
      <c r="G21" s="74">
        <f t="shared" si="6"/>
        <v>12062</v>
      </c>
    </row>
    <row r="22" spans="1:7" x14ac:dyDescent="0.25">
      <c r="A22" s="85" t="s">
        <v>323</v>
      </c>
      <c r="B22" s="229">
        <v>2512000</v>
      </c>
      <c r="C22" s="229">
        <v>1172250</v>
      </c>
      <c r="D22" s="230">
        <f t="shared" si="5"/>
        <v>3684250</v>
      </c>
      <c r="E22" s="229">
        <v>2196229.0699999998</v>
      </c>
      <c r="F22" s="229">
        <v>2196229.0699999998</v>
      </c>
      <c r="G22" s="74">
        <f t="shared" si="6"/>
        <v>1488020.9300000002</v>
      </c>
    </row>
    <row r="23" spans="1:7" x14ac:dyDescent="0.25">
      <c r="A23" s="85" t="s">
        <v>324</v>
      </c>
      <c r="B23" s="229">
        <v>1019000</v>
      </c>
      <c r="C23" s="229">
        <v>187000</v>
      </c>
      <c r="D23" s="230">
        <f t="shared" si="5"/>
        <v>1206000</v>
      </c>
      <c r="E23" s="229">
        <v>475844.62</v>
      </c>
      <c r="F23" s="229">
        <v>475844.62</v>
      </c>
      <c r="G23" s="74">
        <f t="shared" si="6"/>
        <v>730155.38</v>
      </c>
    </row>
    <row r="24" spans="1:7" x14ac:dyDescent="0.25">
      <c r="A24" s="85" t="s">
        <v>325</v>
      </c>
      <c r="B24" s="229">
        <v>3406000</v>
      </c>
      <c r="C24" s="229">
        <v>-926013.35</v>
      </c>
      <c r="D24" s="230">
        <f t="shared" si="5"/>
        <v>2479986.65</v>
      </c>
      <c r="E24" s="229">
        <v>1742749.76</v>
      </c>
      <c r="F24" s="229">
        <v>1742749.76</v>
      </c>
      <c r="G24" s="74">
        <f t="shared" si="6"/>
        <v>737236.8899999999</v>
      </c>
    </row>
    <row r="25" spans="1:7" x14ac:dyDescent="0.25">
      <c r="A25" s="85" t="s">
        <v>326</v>
      </c>
      <c r="B25" s="229">
        <v>2091000</v>
      </c>
      <c r="C25" s="229">
        <v>789000</v>
      </c>
      <c r="D25" s="230">
        <f t="shared" si="5"/>
        <v>2880000</v>
      </c>
      <c r="E25" s="229">
        <v>1507367.12</v>
      </c>
      <c r="F25" s="229">
        <v>1507367.12</v>
      </c>
      <c r="G25" s="74">
        <f t="shared" si="6"/>
        <v>1372632.88</v>
      </c>
    </row>
    <row r="26" spans="1:7" x14ac:dyDescent="0.25">
      <c r="A26" s="85" t="s">
        <v>327</v>
      </c>
      <c r="B26" s="228">
        <v>0</v>
      </c>
      <c r="C26" s="228">
        <v>0</v>
      </c>
      <c r="D26" s="230">
        <f t="shared" si="5"/>
        <v>0</v>
      </c>
      <c r="E26" s="228">
        <v>0</v>
      </c>
      <c r="F26" s="228">
        <v>0</v>
      </c>
      <c r="G26" s="74">
        <f t="shared" si="6"/>
        <v>0</v>
      </c>
    </row>
    <row r="27" spans="1:7" x14ac:dyDescent="0.25">
      <c r="A27" s="85" t="s">
        <v>328</v>
      </c>
      <c r="B27" s="229">
        <v>1457000</v>
      </c>
      <c r="C27" s="229">
        <v>270000</v>
      </c>
      <c r="D27" s="230">
        <f t="shared" si="5"/>
        <v>1727000</v>
      </c>
      <c r="E27" s="229">
        <v>869979.24</v>
      </c>
      <c r="F27" s="229">
        <v>869979.24</v>
      </c>
      <c r="G27" s="74">
        <f t="shared" si="6"/>
        <v>857020.76</v>
      </c>
    </row>
    <row r="28" spans="1:7" x14ac:dyDescent="0.25">
      <c r="A28" s="84" t="s">
        <v>329</v>
      </c>
      <c r="B28" s="231">
        <f>SUM(B29:B37)</f>
        <v>47838969</v>
      </c>
      <c r="C28" s="231">
        <f t="shared" ref="B28:G28" si="7">SUM(C29:C37)</f>
        <v>10758050.9</v>
      </c>
      <c r="D28" s="231">
        <f t="shared" si="7"/>
        <v>58597019.899999999</v>
      </c>
      <c r="E28" s="231">
        <f t="shared" si="7"/>
        <v>35357017.729999997</v>
      </c>
      <c r="F28" s="231">
        <f t="shared" si="7"/>
        <v>35180318.729999997</v>
      </c>
      <c r="G28" s="83">
        <f t="shared" si="7"/>
        <v>23240002.170000002</v>
      </c>
    </row>
    <row r="29" spans="1:7" x14ac:dyDescent="0.25">
      <c r="A29" s="85" t="s">
        <v>330</v>
      </c>
      <c r="B29" s="229">
        <v>17986000</v>
      </c>
      <c r="C29" s="229">
        <v>-150000</v>
      </c>
      <c r="D29" s="230">
        <f>B29+C29</f>
        <v>17836000</v>
      </c>
      <c r="E29" s="229">
        <v>10680837.51</v>
      </c>
      <c r="F29" s="229">
        <v>10680837.51</v>
      </c>
      <c r="G29" s="74">
        <f>D29-E29</f>
        <v>7155162.4900000002</v>
      </c>
    </row>
    <row r="30" spans="1:7" x14ac:dyDescent="0.25">
      <c r="A30" s="85" t="s">
        <v>331</v>
      </c>
      <c r="B30" s="229">
        <v>1220000</v>
      </c>
      <c r="C30" s="229">
        <v>460000</v>
      </c>
      <c r="D30" s="230">
        <f t="shared" ref="D30:D37" si="8">B30+C30</f>
        <v>1680000</v>
      </c>
      <c r="E30" s="229">
        <v>759768.4</v>
      </c>
      <c r="F30" s="229">
        <v>759768.4</v>
      </c>
      <c r="G30" s="74">
        <f t="shared" ref="G30:G37" si="9">D30-E30</f>
        <v>920231.6</v>
      </c>
    </row>
    <row r="31" spans="1:7" x14ac:dyDescent="0.25">
      <c r="A31" s="85" t="s">
        <v>332</v>
      </c>
      <c r="B31" s="229">
        <v>4542000</v>
      </c>
      <c r="C31" s="229">
        <v>5860550.9000000004</v>
      </c>
      <c r="D31" s="230">
        <f t="shared" si="8"/>
        <v>10402550.9</v>
      </c>
      <c r="E31" s="229">
        <v>6167806.9000000004</v>
      </c>
      <c r="F31" s="229">
        <v>6167806.9000000004</v>
      </c>
      <c r="G31" s="74">
        <f t="shared" si="9"/>
        <v>4234744</v>
      </c>
    </row>
    <row r="32" spans="1:7" x14ac:dyDescent="0.25">
      <c r="A32" s="85" t="s">
        <v>333</v>
      </c>
      <c r="B32" s="229">
        <v>2034969</v>
      </c>
      <c r="C32" s="229">
        <v>567000</v>
      </c>
      <c r="D32" s="230">
        <f t="shared" si="8"/>
        <v>2601969</v>
      </c>
      <c r="E32" s="229">
        <v>1884133.65</v>
      </c>
      <c r="F32" s="229">
        <v>1884133.65</v>
      </c>
      <c r="G32" s="74">
        <f t="shared" si="9"/>
        <v>717835.35000000009</v>
      </c>
    </row>
    <row r="33" spans="1:7" ht="14.45" customHeight="1" x14ac:dyDescent="0.25">
      <c r="A33" s="85" t="s">
        <v>334</v>
      </c>
      <c r="B33" s="229">
        <v>1533000</v>
      </c>
      <c r="C33" s="229">
        <v>286500</v>
      </c>
      <c r="D33" s="230">
        <f t="shared" si="8"/>
        <v>1819500</v>
      </c>
      <c r="E33" s="229">
        <v>681956.84</v>
      </c>
      <c r="F33" s="229">
        <v>681956.84</v>
      </c>
      <c r="G33" s="74">
        <f t="shared" si="9"/>
        <v>1137543.1600000001</v>
      </c>
    </row>
    <row r="34" spans="1:7" ht="14.45" customHeight="1" x14ac:dyDescent="0.25">
      <c r="A34" s="85" t="s">
        <v>335</v>
      </c>
      <c r="B34" s="229">
        <v>2609000</v>
      </c>
      <c r="C34" s="229">
        <v>-103000</v>
      </c>
      <c r="D34" s="230">
        <f t="shared" si="8"/>
        <v>2506000</v>
      </c>
      <c r="E34" s="229">
        <v>884912.55</v>
      </c>
      <c r="F34" s="229">
        <v>884912.55</v>
      </c>
      <c r="G34" s="74">
        <f t="shared" si="9"/>
        <v>1621087.45</v>
      </c>
    </row>
    <row r="35" spans="1:7" ht="14.45" customHeight="1" x14ac:dyDescent="0.25">
      <c r="A35" s="85" t="s">
        <v>336</v>
      </c>
      <c r="B35" s="229">
        <v>295000</v>
      </c>
      <c r="C35" s="229">
        <v>5000</v>
      </c>
      <c r="D35" s="230">
        <f t="shared" si="8"/>
        <v>300000</v>
      </c>
      <c r="E35" s="229">
        <v>47194.239999999998</v>
      </c>
      <c r="F35" s="229">
        <v>47194.239999999998</v>
      </c>
      <c r="G35" s="74">
        <f t="shared" si="9"/>
        <v>252805.76000000001</v>
      </c>
    </row>
    <row r="36" spans="1:7" ht="14.45" customHeight="1" x14ac:dyDescent="0.25">
      <c r="A36" s="85" t="s">
        <v>337</v>
      </c>
      <c r="B36" s="229">
        <v>2950000</v>
      </c>
      <c r="C36" s="229">
        <v>707000</v>
      </c>
      <c r="D36" s="230">
        <f t="shared" si="8"/>
        <v>3657000</v>
      </c>
      <c r="E36" s="229">
        <v>2301958.15</v>
      </c>
      <c r="F36" s="229">
        <v>2301958.15</v>
      </c>
      <c r="G36" s="74">
        <f t="shared" si="9"/>
        <v>1355041.85</v>
      </c>
    </row>
    <row r="37" spans="1:7" ht="14.45" customHeight="1" x14ac:dyDescent="0.25">
      <c r="A37" s="85" t="s">
        <v>338</v>
      </c>
      <c r="B37" s="229">
        <v>14669000</v>
      </c>
      <c r="C37" s="229">
        <v>3125000</v>
      </c>
      <c r="D37" s="230">
        <f t="shared" si="8"/>
        <v>17794000</v>
      </c>
      <c r="E37" s="229">
        <v>11948449.49</v>
      </c>
      <c r="F37" s="229">
        <v>11771750.49</v>
      </c>
      <c r="G37" s="74">
        <f t="shared" si="9"/>
        <v>5845550.5099999998</v>
      </c>
    </row>
    <row r="38" spans="1:7" x14ac:dyDescent="0.25">
      <c r="A38" s="84" t="s">
        <v>339</v>
      </c>
      <c r="B38" s="231">
        <f>SUM(B39:B47)</f>
        <v>42568456.670000002</v>
      </c>
      <c r="C38" s="231">
        <f t="shared" ref="B38:G38" si="10">SUM(C39:C47)</f>
        <v>35389171.350000001</v>
      </c>
      <c r="D38" s="231">
        <f t="shared" si="10"/>
        <v>77957628.019999996</v>
      </c>
      <c r="E38" s="231">
        <f t="shared" si="10"/>
        <v>41984134.210000001</v>
      </c>
      <c r="F38" s="231">
        <f t="shared" si="10"/>
        <v>41917784.210000001</v>
      </c>
      <c r="G38" s="83">
        <f t="shared" si="10"/>
        <v>35973493.810000002</v>
      </c>
    </row>
    <row r="39" spans="1:7" x14ac:dyDescent="0.25">
      <c r="A39" s="85" t="s">
        <v>340</v>
      </c>
      <c r="B39" s="229">
        <v>16821938</v>
      </c>
      <c r="C39" s="229">
        <v>4850158</v>
      </c>
      <c r="D39" s="230">
        <f>B39+C39</f>
        <v>21672096</v>
      </c>
      <c r="E39" s="229">
        <v>13866611.529999999</v>
      </c>
      <c r="F39" s="229">
        <v>13866611.529999999</v>
      </c>
      <c r="G39" s="74">
        <f>D39-E39</f>
        <v>7805484.4700000007</v>
      </c>
    </row>
    <row r="40" spans="1:7" x14ac:dyDescent="0.25">
      <c r="A40" s="85" t="s">
        <v>341</v>
      </c>
      <c r="B40" s="228">
        <v>0</v>
      </c>
      <c r="C40" s="228">
        <v>0</v>
      </c>
      <c r="D40" s="230">
        <f t="shared" ref="D40:D47" si="11">B40+C40</f>
        <v>0</v>
      </c>
      <c r="E40" s="228">
        <v>0</v>
      </c>
      <c r="F40" s="228">
        <v>0</v>
      </c>
      <c r="G40" s="74">
        <f t="shared" ref="G40:G47" si="12">D40-E40</f>
        <v>0</v>
      </c>
    </row>
    <row r="41" spans="1:7" x14ac:dyDescent="0.25">
      <c r="A41" s="85" t="s">
        <v>342</v>
      </c>
      <c r="B41" s="229">
        <v>50000</v>
      </c>
      <c r="C41" s="229">
        <v>22835000</v>
      </c>
      <c r="D41" s="230">
        <f t="shared" si="11"/>
        <v>22885000</v>
      </c>
      <c r="E41" s="229">
        <v>5908421.4000000004</v>
      </c>
      <c r="F41" s="229">
        <v>5908421.4000000004</v>
      </c>
      <c r="G41" s="74">
        <f t="shared" si="12"/>
        <v>16976578.600000001</v>
      </c>
    </row>
    <row r="42" spans="1:7" x14ac:dyDescent="0.25">
      <c r="A42" s="85" t="s">
        <v>343</v>
      </c>
      <c r="B42" s="229">
        <v>16945000</v>
      </c>
      <c r="C42" s="229">
        <v>7704013.3499999996</v>
      </c>
      <c r="D42" s="230">
        <f t="shared" si="11"/>
        <v>24649013.350000001</v>
      </c>
      <c r="E42" s="229">
        <v>16301273.25</v>
      </c>
      <c r="F42" s="229">
        <v>16234923.25</v>
      </c>
      <c r="G42" s="74">
        <f t="shared" si="12"/>
        <v>8347740.1000000015</v>
      </c>
    </row>
    <row r="43" spans="1:7" x14ac:dyDescent="0.25">
      <c r="A43" s="85" t="s">
        <v>344</v>
      </c>
      <c r="B43" s="229">
        <v>8751518.6699999999</v>
      </c>
      <c r="C43" s="229">
        <v>0</v>
      </c>
      <c r="D43" s="230">
        <f t="shared" si="11"/>
        <v>8751518.6699999999</v>
      </c>
      <c r="E43" s="229">
        <v>5907828.0300000003</v>
      </c>
      <c r="F43" s="229">
        <v>5907828.0300000003</v>
      </c>
      <c r="G43" s="74">
        <f t="shared" si="12"/>
        <v>2843690.6399999997</v>
      </c>
    </row>
    <row r="44" spans="1:7" x14ac:dyDescent="0.25">
      <c r="A44" s="85" t="s">
        <v>345</v>
      </c>
      <c r="B44" s="228">
        <v>0</v>
      </c>
      <c r="C44" s="228">
        <v>0</v>
      </c>
      <c r="D44" s="230">
        <f t="shared" si="11"/>
        <v>0</v>
      </c>
      <c r="E44" s="228">
        <v>0</v>
      </c>
      <c r="F44" s="228">
        <v>0</v>
      </c>
      <c r="G44" s="74">
        <f t="shared" si="12"/>
        <v>0</v>
      </c>
    </row>
    <row r="45" spans="1:7" x14ac:dyDescent="0.25">
      <c r="A45" s="85" t="s">
        <v>346</v>
      </c>
      <c r="B45" s="228">
        <v>0</v>
      </c>
      <c r="C45" s="228">
        <v>0</v>
      </c>
      <c r="D45" s="230">
        <f t="shared" si="11"/>
        <v>0</v>
      </c>
      <c r="E45" s="228">
        <v>0</v>
      </c>
      <c r="F45" s="228">
        <v>0</v>
      </c>
      <c r="G45" s="74">
        <f t="shared" si="12"/>
        <v>0</v>
      </c>
    </row>
    <row r="46" spans="1:7" x14ac:dyDescent="0.25">
      <c r="A46" s="85" t="s">
        <v>347</v>
      </c>
      <c r="B46" s="228">
        <v>0</v>
      </c>
      <c r="C46" s="228">
        <v>0</v>
      </c>
      <c r="D46" s="230">
        <f t="shared" si="11"/>
        <v>0</v>
      </c>
      <c r="E46" s="228">
        <v>0</v>
      </c>
      <c r="F46" s="228">
        <v>0</v>
      </c>
      <c r="G46" s="74">
        <f t="shared" si="12"/>
        <v>0</v>
      </c>
    </row>
    <row r="47" spans="1:7" x14ac:dyDescent="0.25">
      <c r="A47" s="85" t="s">
        <v>348</v>
      </c>
      <c r="B47" s="228">
        <v>0</v>
      </c>
      <c r="C47" s="228">
        <v>0</v>
      </c>
      <c r="D47" s="230">
        <f t="shared" si="11"/>
        <v>0</v>
      </c>
      <c r="E47" s="228">
        <v>0</v>
      </c>
      <c r="F47" s="228">
        <v>0</v>
      </c>
      <c r="G47" s="74">
        <f t="shared" si="12"/>
        <v>0</v>
      </c>
    </row>
    <row r="48" spans="1:7" x14ac:dyDescent="0.25">
      <c r="A48" s="84" t="s">
        <v>349</v>
      </c>
      <c r="B48" s="231">
        <f>SUM(B49:B57)</f>
        <v>4639085.33</v>
      </c>
      <c r="C48" s="231">
        <f t="shared" ref="B48:G48" si="13">SUM(C49:C57)</f>
        <v>14972758</v>
      </c>
      <c r="D48" s="231">
        <f t="shared" si="13"/>
        <v>19611843.329999998</v>
      </c>
      <c r="E48" s="231">
        <f t="shared" si="13"/>
        <v>15810543.439999999</v>
      </c>
      <c r="F48" s="231">
        <f t="shared" si="13"/>
        <v>15810543.439999999</v>
      </c>
      <c r="G48" s="83">
        <f t="shared" si="13"/>
        <v>3801299.89</v>
      </c>
    </row>
    <row r="49" spans="1:7" x14ac:dyDescent="0.25">
      <c r="A49" s="85" t="s">
        <v>350</v>
      </c>
      <c r="B49" s="229">
        <v>405000</v>
      </c>
      <c r="C49" s="229">
        <v>557342</v>
      </c>
      <c r="D49" s="230">
        <f>B49+C49</f>
        <v>962342</v>
      </c>
      <c r="E49" s="229">
        <v>315207.90000000002</v>
      </c>
      <c r="F49" s="229">
        <v>315207.90000000002</v>
      </c>
      <c r="G49" s="74">
        <f>D49-E49</f>
        <v>647134.1</v>
      </c>
    </row>
    <row r="50" spans="1:7" x14ac:dyDescent="0.25">
      <c r="A50" s="85" t="s">
        <v>351</v>
      </c>
      <c r="B50" s="229">
        <v>170000</v>
      </c>
      <c r="C50" s="229">
        <v>695000</v>
      </c>
      <c r="D50" s="230">
        <f t="shared" ref="D50:D57" si="14">B50+C50</f>
        <v>865000</v>
      </c>
      <c r="E50" s="229">
        <v>326336.38</v>
      </c>
      <c r="F50" s="229">
        <v>326336.38</v>
      </c>
      <c r="G50" s="74">
        <f t="shared" ref="G50:G57" si="15">D50-E50</f>
        <v>538663.62</v>
      </c>
    </row>
    <row r="51" spans="1:7" x14ac:dyDescent="0.25">
      <c r="A51" s="85" t="s">
        <v>352</v>
      </c>
      <c r="B51" s="229">
        <v>15000</v>
      </c>
      <c r="C51" s="229">
        <v>17500</v>
      </c>
      <c r="D51" s="230">
        <f t="shared" si="14"/>
        <v>32500</v>
      </c>
      <c r="E51" s="229">
        <v>9326.4</v>
      </c>
      <c r="F51" s="229">
        <v>9326.4</v>
      </c>
      <c r="G51" s="74">
        <f t="shared" si="15"/>
        <v>23173.599999999999</v>
      </c>
    </row>
    <row r="52" spans="1:7" x14ac:dyDescent="0.25">
      <c r="A52" s="85" t="s">
        <v>353</v>
      </c>
      <c r="B52" s="229">
        <v>2100000</v>
      </c>
      <c r="C52" s="229">
        <v>13079916</v>
      </c>
      <c r="D52" s="230">
        <f t="shared" si="14"/>
        <v>15179916</v>
      </c>
      <c r="E52" s="229">
        <v>14924916</v>
      </c>
      <c r="F52" s="229">
        <v>14924916</v>
      </c>
      <c r="G52" s="74">
        <f t="shared" si="15"/>
        <v>255000</v>
      </c>
    </row>
    <row r="53" spans="1:7" x14ac:dyDescent="0.25">
      <c r="A53" s="85" t="s">
        <v>354</v>
      </c>
      <c r="B53" s="228">
        <v>0</v>
      </c>
      <c r="C53" s="228">
        <v>0</v>
      </c>
      <c r="D53" s="230">
        <f t="shared" si="14"/>
        <v>0</v>
      </c>
      <c r="E53" s="228">
        <v>0</v>
      </c>
      <c r="F53" s="228">
        <v>0</v>
      </c>
      <c r="G53" s="74">
        <f t="shared" si="15"/>
        <v>0</v>
      </c>
    </row>
    <row r="54" spans="1:7" x14ac:dyDescent="0.25">
      <c r="A54" s="85" t="s">
        <v>355</v>
      </c>
      <c r="B54" s="229">
        <v>349085.33</v>
      </c>
      <c r="C54" s="229">
        <v>223000</v>
      </c>
      <c r="D54" s="230">
        <f t="shared" si="14"/>
        <v>572085.33000000007</v>
      </c>
      <c r="E54" s="229">
        <v>234756.76</v>
      </c>
      <c r="F54" s="229">
        <v>234756.76</v>
      </c>
      <c r="G54" s="74">
        <f t="shared" si="15"/>
        <v>337328.57000000007</v>
      </c>
    </row>
    <row r="55" spans="1:7" x14ac:dyDescent="0.25">
      <c r="A55" s="85" t="s">
        <v>356</v>
      </c>
      <c r="B55" s="228">
        <v>0</v>
      </c>
      <c r="C55" s="228">
        <v>0</v>
      </c>
      <c r="D55" s="230">
        <f t="shared" si="14"/>
        <v>0</v>
      </c>
      <c r="E55" s="228">
        <v>0</v>
      </c>
      <c r="F55" s="228">
        <v>0</v>
      </c>
      <c r="G55" s="74">
        <f t="shared" si="15"/>
        <v>0</v>
      </c>
    </row>
    <row r="56" spans="1:7" x14ac:dyDescent="0.25">
      <c r="A56" s="85" t="s">
        <v>357</v>
      </c>
      <c r="B56" s="229">
        <v>1600000</v>
      </c>
      <c r="C56" s="229">
        <v>400000</v>
      </c>
      <c r="D56" s="230">
        <f t="shared" si="14"/>
        <v>2000000</v>
      </c>
      <c r="E56" s="229">
        <v>0</v>
      </c>
      <c r="F56" s="229">
        <v>0</v>
      </c>
      <c r="G56" s="74">
        <f t="shared" si="15"/>
        <v>2000000</v>
      </c>
    </row>
    <row r="57" spans="1:7" x14ac:dyDescent="0.25">
      <c r="A57" s="85" t="s">
        <v>358</v>
      </c>
      <c r="B57" s="228">
        <v>0</v>
      </c>
      <c r="C57" s="228">
        <v>0</v>
      </c>
      <c r="D57" s="230">
        <f t="shared" si="14"/>
        <v>0</v>
      </c>
      <c r="E57" s="228">
        <v>0</v>
      </c>
      <c r="F57" s="228">
        <v>0</v>
      </c>
      <c r="G57" s="74">
        <f t="shared" si="15"/>
        <v>0</v>
      </c>
    </row>
    <row r="58" spans="1:7" x14ac:dyDescent="0.25">
      <c r="A58" s="84" t="s">
        <v>359</v>
      </c>
      <c r="B58" s="231">
        <f>SUM(B59:B61)</f>
        <v>20359214</v>
      </c>
      <c r="C58" s="231">
        <f t="shared" ref="B58:G58" si="16">SUM(C59:C61)</f>
        <v>32899615.050000001</v>
      </c>
      <c r="D58" s="231">
        <f t="shared" si="16"/>
        <v>53258829.049999997</v>
      </c>
      <c r="E58" s="231">
        <f t="shared" si="16"/>
        <v>2777811.66</v>
      </c>
      <c r="F58" s="231">
        <f t="shared" si="16"/>
        <v>2777811.66</v>
      </c>
      <c r="G58" s="83">
        <f t="shared" si="16"/>
        <v>50481017.390000001</v>
      </c>
    </row>
    <row r="59" spans="1:7" x14ac:dyDescent="0.25">
      <c r="A59" s="85" t="s">
        <v>360</v>
      </c>
      <c r="B59" s="229">
        <v>20359214</v>
      </c>
      <c r="C59" s="229">
        <v>21665470.210000001</v>
      </c>
      <c r="D59" s="230">
        <f>B59+C59</f>
        <v>42024684.210000001</v>
      </c>
      <c r="E59" s="229">
        <v>476766.83</v>
      </c>
      <c r="F59" s="229">
        <v>476766.83</v>
      </c>
      <c r="G59" s="74">
        <f>D59-E59</f>
        <v>41547917.380000003</v>
      </c>
    </row>
    <row r="60" spans="1:7" x14ac:dyDescent="0.25">
      <c r="A60" s="85" t="s">
        <v>361</v>
      </c>
      <c r="B60" s="229">
        <v>0</v>
      </c>
      <c r="C60" s="229">
        <v>11234144.84</v>
      </c>
      <c r="D60" s="230">
        <f t="shared" ref="D60:D61" si="17">B60+C60</f>
        <v>11234144.84</v>
      </c>
      <c r="E60" s="229">
        <v>2301044.83</v>
      </c>
      <c r="F60" s="229">
        <v>2301044.83</v>
      </c>
      <c r="G60" s="74">
        <f t="shared" ref="G60:G61" si="18">D60-E60</f>
        <v>8933100.0099999998</v>
      </c>
    </row>
    <row r="61" spans="1:7" x14ac:dyDescent="0.25">
      <c r="A61" s="85" t="s">
        <v>362</v>
      </c>
      <c r="B61" s="228">
        <v>0</v>
      </c>
      <c r="C61" s="228">
        <v>0</v>
      </c>
      <c r="D61" s="230">
        <f t="shared" si="17"/>
        <v>0</v>
      </c>
      <c r="E61" s="228">
        <v>0</v>
      </c>
      <c r="F61" s="228">
        <v>0</v>
      </c>
      <c r="G61" s="74">
        <f t="shared" si="18"/>
        <v>0</v>
      </c>
    </row>
    <row r="62" spans="1:7" x14ac:dyDescent="0.25">
      <c r="A62" s="84" t="s">
        <v>363</v>
      </c>
      <c r="B62" s="231">
        <f t="shared" ref="B62:G62" si="19">SUM(B63:B67,B69:B70)</f>
        <v>0</v>
      </c>
      <c r="C62" s="231">
        <f t="shared" si="19"/>
        <v>0</v>
      </c>
      <c r="D62" s="231">
        <f t="shared" si="19"/>
        <v>0</v>
      </c>
      <c r="E62" s="231">
        <f t="shared" si="19"/>
        <v>0</v>
      </c>
      <c r="F62" s="231">
        <f t="shared" si="19"/>
        <v>0</v>
      </c>
      <c r="G62" s="83">
        <f t="shared" si="19"/>
        <v>0</v>
      </c>
    </row>
    <row r="63" spans="1:7" x14ac:dyDescent="0.25">
      <c r="A63" s="85" t="s">
        <v>364</v>
      </c>
      <c r="B63" s="228">
        <v>0</v>
      </c>
      <c r="C63" s="228">
        <v>0</v>
      </c>
      <c r="D63" s="230">
        <f>B63+C63</f>
        <v>0</v>
      </c>
      <c r="E63" s="228">
        <v>0</v>
      </c>
      <c r="F63" s="228">
        <v>0</v>
      </c>
      <c r="G63" s="74">
        <f>D63-E63</f>
        <v>0</v>
      </c>
    </row>
    <row r="64" spans="1:7" x14ac:dyDescent="0.25">
      <c r="A64" s="85" t="s">
        <v>365</v>
      </c>
      <c r="B64" s="228">
        <v>0</v>
      </c>
      <c r="C64" s="228">
        <v>0</v>
      </c>
      <c r="D64" s="230">
        <f t="shared" ref="D64:D70" si="20">B64+C64</f>
        <v>0</v>
      </c>
      <c r="E64" s="228">
        <v>0</v>
      </c>
      <c r="F64" s="228">
        <v>0</v>
      </c>
      <c r="G64" s="74">
        <f t="shared" ref="G64:G70" si="21">D64-E64</f>
        <v>0</v>
      </c>
    </row>
    <row r="65" spans="1:7" x14ac:dyDescent="0.25">
      <c r="A65" s="85" t="s">
        <v>366</v>
      </c>
      <c r="B65" s="228">
        <v>0</v>
      </c>
      <c r="C65" s="228">
        <v>0</v>
      </c>
      <c r="D65" s="230">
        <f t="shared" si="20"/>
        <v>0</v>
      </c>
      <c r="E65" s="228">
        <v>0</v>
      </c>
      <c r="F65" s="228">
        <v>0</v>
      </c>
      <c r="G65" s="74">
        <f t="shared" si="21"/>
        <v>0</v>
      </c>
    </row>
    <row r="66" spans="1:7" x14ac:dyDescent="0.25">
      <c r="A66" s="85" t="s">
        <v>367</v>
      </c>
      <c r="B66" s="228">
        <v>0</v>
      </c>
      <c r="C66" s="228">
        <v>0</v>
      </c>
      <c r="D66" s="230">
        <f t="shared" si="20"/>
        <v>0</v>
      </c>
      <c r="E66" s="228">
        <v>0</v>
      </c>
      <c r="F66" s="228">
        <v>0</v>
      </c>
      <c r="G66" s="74">
        <f t="shared" si="21"/>
        <v>0</v>
      </c>
    </row>
    <row r="67" spans="1:7" x14ac:dyDescent="0.25">
      <c r="A67" s="85" t="s">
        <v>368</v>
      </c>
      <c r="B67" s="228">
        <v>0</v>
      </c>
      <c r="C67" s="228">
        <v>0</v>
      </c>
      <c r="D67" s="230">
        <f t="shared" si="20"/>
        <v>0</v>
      </c>
      <c r="E67" s="228">
        <v>0</v>
      </c>
      <c r="F67" s="228">
        <v>0</v>
      </c>
      <c r="G67" s="74">
        <f t="shared" si="21"/>
        <v>0</v>
      </c>
    </row>
    <row r="68" spans="1:7" x14ac:dyDescent="0.25">
      <c r="A68" s="85" t="s">
        <v>369</v>
      </c>
      <c r="B68" s="228">
        <v>0</v>
      </c>
      <c r="C68" s="228">
        <v>0</v>
      </c>
      <c r="D68" s="230">
        <f t="shared" si="20"/>
        <v>0</v>
      </c>
      <c r="E68" s="228">
        <v>0</v>
      </c>
      <c r="F68" s="228">
        <v>0</v>
      </c>
      <c r="G68" s="74">
        <f t="shared" si="21"/>
        <v>0</v>
      </c>
    </row>
    <row r="69" spans="1:7" x14ac:dyDescent="0.25">
      <c r="A69" s="85" t="s">
        <v>370</v>
      </c>
      <c r="B69" s="228">
        <v>0</v>
      </c>
      <c r="C69" s="228">
        <v>0</v>
      </c>
      <c r="D69" s="230">
        <f t="shared" si="20"/>
        <v>0</v>
      </c>
      <c r="E69" s="228">
        <v>0</v>
      </c>
      <c r="F69" s="228">
        <v>0</v>
      </c>
      <c r="G69" s="74">
        <f t="shared" si="21"/>
        <v>0</v>
      </c>
    </row>
    <row r="70" spans="1:7" x14ac:dyDescent="0.25">
      <c r="A70" s="85" t="s">
        <v>371</v>
      </c>
      <c r="B70" s="228">
        <v>0</v>
      </c>
      <c r="C70" s="228">
        <v>0</v>
      </c>
      <c r="D70" s="230">
        <f t="shared" si="20"/>
        <v>0</v>
      </c>
      <c r="E70" s="228">
        <v>0</v>
      </c>
      <c r="F70" s="228">
        <v>0</v>
      </c>
      <c r="G70" s="74">
        <f t="shared" si="21"/>
        <v>0</v>
      </c>
    </row>
    <row r="71" spans="1:7" x14ac:dyDescent="0.25">
      <c r="A71" s="84" t="s">
        <v>372</v>
      </c>
      <c r="B71" s="231">
        <f t="shared" ref="B71:G71" si="22">SUM(B72:B74)</f>
        <v>170000</v>
      </c>
      <c r="C71" s="231">
        <f t="shared" si="22"/>
        <v>1640000</v>
      </c>
      <c r="D71" s="231">
        <f t="shared" si="22"/>
        <v>1810000</v>
      </c>
      <c r="E71" s="231">
        <f t="shared" si="22"/>
        <v>1360000</v>
      </c>
      <c r="F71" s="231">
        <f t="shared" si="22"/>
        <v>1360000</v>
      </c>
      <c r="G71" s="83">
        <f t="shared" si="22"/>
        <v>450000</v>
      </c>
    </row>
    <row r="72" spans="1:7" x14ac:dyDescent="0.25">
      <c r="A72" s="85" t="s">
        <v>373</v>
      </c>
      <c r="B72" s="228">
        <v>0</v>
      </c>
      <c r="C72" s="228">
        <v>0</v>
      </c>
      <c r="D72" s="230">
        <f>B72+C72</f>
        <v>0</v>
      </c>
      <c r="E72" s="228">
        <v>0</v>
      </c>
      <c r="F72" s="228">
        <v>0</v>
      </c>
      <c r="G72" s="74">
        <f>D72-E72</f>
        <v>0</v>
      </c>
    </row>
    <row r="73" spans="1:7" x14ac:dyDescent="0.25">
      <c r="A73" s="85" t="s">
        <v>374</v>
      </c>
      <c r="B73" s="228">
        <v>0</v>
      </c>
      <c r="C73" s="228">
        <v>0</v>
      </c>
      <c r="D73" s="230">
        <f t="shared" ref="D73:D74" si="23">B73+C73</f>
        <v>0</v>
      </c>
      <c r="E73" s="228">
        <v>0</v>
      </c>
      <c r="F73" s="228">
        <v>0</v>
      </c>
      <c r="G73" s="74">
        <f t="shared" ref="G73:G74" si="24">D73-E73</f>
        <v>0</v>
      </c>
    </row>
    <row r="74" spans="1:7" x14ac:dyDescent="0.25">
      <c r="A74" s="85" t="s">
        <v>375</v>
      </c>
      <c r="B74" s="229">
        <v>170000</v>
      </c>
      <c r="C74" s="229">
        <v>1640000</v>
      </c>
      <c r="D74" s="230">
        <f t="shared" si="23"/>
        <v>1810000</v>
      </c>
      <c r="E74" s="229">
        <v>1360000</v>
      </c>
      <c r="F74" s="229">
        <v>1360000</v>
      </c>
      <c r="G74" s="74">
        <f t="shared" si="24"/>
        <v>450000</v>
      </c>
    </row>
    <row r="75" spans="1:7" x14ac:dyDescent="0.25">
      <c r="A75" s="84" t="s">
        <v>376</v>
      </c>
      <c r="B75" s="231">
        <f t="shared" ref="B75:G75" si="25">SUM(B76:B82)</f>
        <v>0</v>
      </c>
      <c r="C75" s="231">
        <f t="shared" si="25"/>
        <v>0</v>
      </c>
      <c r="D75" s="231">
        <f t="shared" si="25"/>
        <v>0</v>
      </c>
      <c r="E75" s="231">
        <f t="shared" si="25"/>
        <v>0</v>
      </c>
      <c r="F75" s="231">
        <f t="shared" si="25"/>
        <v>0</v>
      </c>
      <c r="G75" s="83">
        <f t="shared" si="25"/>
        <v>0</v>
      </c>
    </row>
    <row r="76" spans="1:7" x14ac:dyDescent="0.25">
      <c r="A76" s="85" t="s">
        <v>377</v>
      </c>
      <c r="B76" s="228">
        <v>0</v>
      </c>
      <c r="C76" s="228">
        <v>0</v>
      </c>
      <c r="D76" s="230">
        <f>B76+C76</f>
        <v>0</v>
      </c>
      <c r="E76" s="228">
        <v>0</v>
      </c>
      <c r="F76" s="228">
        <v>0</v>
      </c>
      <c r="G76" s="74">
        <f>D76-E76</f>
        <v>0</v>
      </c>
    </row>
    <row r="77" spans="1:7" x14ac:dyDescent="0.25">
      <c r="A77" s="85" t="s">
        <v>378</v>
      </c>
      <c r="B77" s="228">
        <v>0</v>
      </c>
      <c r="C77" s="228">
        <v>0</v>
      </c>
      <c r="D77" s="230">
        <f t="shared" ref="D77:D82" si="26">B77+C77</f>
        <v>0</v>
      </c>
      <c r="E77" s="228">
        <v>0</v>
      </c>
      <c r="F77" s="228">
        <v>0</v>
      </c>
      <c r="G77" s="74">
        <f t="shared" ref="G77:G82" si="27">D77-E77</f>
        <v>0</v>
      </c>
    </row>
    <row r="78" spans="1:7" x14ac:dyDescent="0.25">
      <c r="A78" s="85" t="s">
        <v>379</v>
      </c>
      <c r="B78" s="228">
        <v>0</v>
      </c>
      <c r="C78" s="228">
        <v>0</v>
      </c>
      <c r="D78" s="230">
        <f t="shared" si="26"/>
        <v>0</v>
      </c>
      <c r="E78" s="228">
        <v>0</v>
      </c>
      <c r="F78" s="228">
        <v>0</v>
      </c>
      <c r="G78" s="74">
        <f t="shared" si="27"/>
        <v>0</v>
      </c>
    </row>
    <row r="79" spans="1:7" x14ac:dyDescent="0.25">
      <c r="A79" s="85" t="s">
        <v>380</v>
      </c>
      <c r="B79" s="228">
        <v>0</v>
      </c>
      <c r="C79" s="228">
        <v>0</v>
      </c>
      <c r="D79" s="230">
        <f t="shared" si="26"/>
        <v>0</v>
      </c>
      <c r="E79" s="228">
        <v>0</v>
      </c>
      <c r="F79" s="228">
        <v>0</v>
      </c>
      <c r="G79" s="74">
        <f t="shared" si="27"/>
        <v>0</v>
      </c>
    </row>
    <row r="80" spans="1:7" x14ac:dyDescent="0.25">
      <c r="A80" s="85" t="s">
        <v>381</v>
      </c>
      <c r="B80" s="228">
        <v>0</v>
      </c>
      <c r="C80" s="228">
        <v>0</v>
      </c>
      <c r="D80" s="230">
        <f t="shared" si="26"/>
        <v>0</v>
      </c>
      <c r="E80" s="228">
        <v>0</v>
      </c>
      <c r="F80" s="228">
        <v>0</v>
      </c>
      <c r="G80" s="74">
        <f t="shared" si="27"/>
        <v>0</v>
      </c>
    </row>
    <row r="81" spans="1:7" x14ac:dyDescent="0.25">
      <c r="A81" s="85" t="s">
        <v>382</v>
      </c>
      <c r="B81" s="228">
        <v>0</v>
      </c>
      <c r="C81" s="228">
        <v>0</v>
      </c>
      <c r="D81" s="230">
        <f t="shared" si="26"/>
        <v>0</v>
      </c>
      <c r="E81" s="228">
        <v>0</v>
      </c>
      <c r="F81" s="228">
        <v>0</v>
      </c>
      <c r="G81" s="74">
        <f t="shared" si="27"/>
        <v>0</v>
      </c>
    </row>
    <row r="82" spans="1:7" x14ac:dyDescent="0.25">
      <c r="A82" s="85" t="s">
        <v>383</v>
      </c>
      <c r="B82" s="228">
        <v>0</v>
      </c>
      <c r="C82" s="228">
        <v>0</v>
      </c>
      <c r="D82" s="230">
        <f t="shared" si="26"/>
        <v>0</v>
      </c>
      <c r="E82" s="228">
        <v>0</v>
      </c>
      <c r="F82" s="228">
        <v>0</v>
      </c>
      <c r="G82" s="74">
        <f t="shared" si="27"/>
        <v>0</v>
      </c>
    </row>
    <row r="83" spans="1:7" x14ac:dyDescent="0.25">
      <c r="A83" s="86"/>
      <c r="B83" s="230"/>
      <c r="C83" s="230"/>
      <c r="D83" s="230"/>
      <c r="E83" s="230"/>
      <c r="F83" s="230"/>
      <c r="G83" s="74"/>
    </row>
    <row r="84" spans="1:7" x14ac:dyDescent="0.25">
      <c r="A84" s="27" t="s">
        <v>384</v>
      </c>
      <c r="B84" s="231">
        <f t="shared" ref="B84:G84" si="28">SUM(B85,B93,B103,B113,B123,B133,B137,B146,B150)</f>
        <v>272699999.99999994</v>
      </c>
      <c r="C84" s="231">
        <f t="shared" si="28"/>
        <v>35551225.68</v>
      </c>
      <c r="D84" s="231">
        <f>SUM(D85,D93,D103,D113,D123,D133,D137,D146,D150)</f>
        <v>308251225.68000001</v>
      </c>
      <c r="E84" s="231">
        <f t="shared" si="28"/>
        <v>88490696.209999979</v>
      </c>
      <c r="F84" s="231">
        <f t="shared" si="28"/>
        <v>88183380.459999993</v>
      </c>
      <c r="G84" s="83">
        <f t="shared" si="28"/>
        <v>219760529.47000003</v>
      </c>
    </row>
    <row r="85" spans="1:7" x14ac:dyDescent="0.25">
      <c r="A85" s="84" t="s">
        <v>311</v>
      </c>
      <c r="B85" s="231">
        <f t="shared" ref="B85:G85" si="29">SUM(B86:B92)</f>
        <v>59548893</v>
      </c>
      <c r="C85" s="231">
        <f t="shared" si="29"/>
        <v>4057743</v>
      </c>
      <c r="D85" s="231">
        <f>SUM(D86:D92)</f>
        <v>63606636</v>
      </c>
      <c r="E85" s="231">
        <f t="shared" si="29"/>
        <v>34041092.049999997</v>
      </c>
      <c r="F85" s="231">
        <f t="shared" si="29"/>
        <v>34001666.699999996</v>
      </c>
      <c r="G85" s="83">
        <f t="shared" si="29"/>
        <v>29565543.950000003</v>
      </c>
    </row>
    <row r="86" spans="1:7" x14ac:dyDescent="0.25">
      <c r="A86" s="85" t="s">
        <v>312</v>
      </c>
      <c r="B86" s="229">
        <v>43634820</v>
      </c>
      <c r="C86" s="229">
        <v>882272</v>
      </c>
      <c r="D86" s="230">
        <f>B86+C86</f>
        <v>44517092</v>
      </c>
      <c r="E86" s="229">
        <v>27351570.43</v>
      </c>
      <c r="F86" s="229">
        <v>27350364.109999999</v>
      </c>
      <c r="G86" s="74">
        <f>D86-E86</f>
        <v>17165521.57</v>
      </c>
    </row>
    <row r="87" spans="1:7" x14ac:dyDescent="0.25">
      <c r="A87" s="85" t="s">
        <v>313</v>
      </c>
      <c r="B87" s="229">
        <v>0</v>
      </c>
      <c r="C87" s="229">
        <v>56000</v>
      </c>
      <c r="D87" s="230">
        <f t="shared" ref="D87:D92" si="30">B87+C87</f>
        <v>56000</v>
      </c>
      <c r="E87" s="229">
        <v>0</v>
      </c>
      <c r="F87" s="229">
        <v>0</v>
      </c>
      <c r="G87" s="74">
        <f t="shared" ref="G87:G92" si="31">D87-E87</f>
        <v>56000</v>
      </c>
    </row>
    <row r="88" spans="1:7" x14ac:dyDescent="0.25">
      <c r="A88" s="85" t="s">
        <v>314</v>
      </c>
      <c r="B88" s="229">
        <v>8720073</v>
      </c>
      <c r="C88" s="229">
        <v>2919471</v>
      </c>
      <c r="D88" s="230">
        <f t="shared" si="30"/>
        <v>11639544</v>
      </c>
      <c r="E88" s="229">
        <v>2490060.11</v>
      </c>
      <c r="F88" s="229">
        <v>2465225.36</v>
      </c>
      <c r="G88" s="74">
        <f t="shared" si="31"/>
        <v>9149483.8900000006</v>
      </c>
    </row>
    <row r="89" spans="1:7" x14ac:dyDescent="0.25">
      <c r="A89" s="85" t="s">
        <v>315</v>
      </c>
      <c r="B89" s="229">
        <v>1800000</v>
      </c>
      <c r="C89" s="229">
        <v>-1800000</v>
      </c>
      <c r="D89" s="230">
        <f t="shared" si="30"/>
        <v>0</v>
      </c>
      <c r="E89" s="229">
        <v>0</v>
      </c>
      <c r="F89" s="229">
        <v>0</v>
      </c>
      <c r="G89" s="74">
        <f t="shared" si="31"/>
        <v>0</v>
      </c>
    </row>
    <row r="90" spans="1:7" x14ac:dyDescent="0.25">
      <c r="A90" s="85" t="s">
        <v>316</v>
      </c>
      <c r="B90" s="229">
        <v>5394000</v>
      </c>
      <c r="C90" s="229">
        <v>2000000</v>
      </c>
      <c r="D90" s="230">
        <f t="shared" si="30"/>
        <v>7394000</v>
      </c>
      <c r="E90" s="229">
        <v>4199461.51</v>
      </c>
      <c r="F90" s="229">
        <v>4186077.23</v>
      </c>
      <c r="G90" s="74">
        <f t="shared" si="31"/>
        <v>3194538.49</v>
      </c>
    </row>
    <row r="91" spans="1:7" x14ac:dyDescent="0.25">
      <c r="A91" s="85" t="s">
        <v>317</v>
      </c>
      <c r="B91" s="228">
        <v>0</v>
      </c>
      <c r="C91" s="228">
        <v>0</v>
      </c>
      <c r="D91" s="230">
        <f t="shared" si="30"/>
        <v>0</v>
      </c>
      <c r="E91" s="228">
        <v>0</v>
      </c>
      <c r="F91" s="228">
        <v>0</v>
      </c>
      <c r="G91" s="74">
        <f t="shared" si="31"/>
        <v>0</v>
      </c>
    </row>
    <row r="92" spans="1:7" x14ac:dyDescent="0.25">
      <c r="A92" s="85" t="s">
        <v>318</v>
      </c>
      <c r="B92" s="228">
        <v>0</v>
      </c>
      <c r="C92" s="228">
        <v>0</v>
      </c>
      <c r="D92" s="230">
        <f t="shared" si="30"/>
        <v>0</v>
      </c>
      <c r="E92" s="228">
        <v>0</v>
      </c>
      <c r="F92" s="228">
        <v>0</v>
      </c>
      <c r="G92" s="74">
        <f t="shared" si="31"/>
        <v>0</v>
      </c>
    </row>
    <row r="93" spans="1:7" x14ac:dyDescent="0.25">
      <c r="A93" s="84" t="s">
        <v>319</v>
      </c>
      <c r="B93" s="231">
        <f t="shared" ref="B93:G93" si="32">SUM(B94:B102)</f>
        <v>43476000</v>
      </c>
      <c r="C93" s="231">
        <f t="shared" si="32"/>
        <v>8006984</v>
      </c>
      <c r="D93" s="231">
        <f t="shared" si="32"/>
        <v>51482984</v>
      </c>
      <c r="E93" s="231">
        <f t="shared" si="32"/>
        <v>34209715.369999997</v>
      </c>
      <c r="F93" s="231">
        <f t="shared" si="32"/>
        <v>34209715.369999997</v>
      </c>
      <c r="G93" s="83">
        <f t="shared" si="32"/>
        <v>17273268.630000003</v>
      </c>
    </row>
    <row r="94" spans="1:7" x14ac:dyDescent="0.25">
      <c r="A94" s="85" t="s">
        <v>320</v>
      </c>
      <c r="B94" s="229">
        <v>66000</v>
      </c>
      <c r="C94" s="229">
        <v>60000</v>
      </c>
      <c r="D94" s="230">
        <f>B94+C94</f>
        <v>126000</v>
      </c>
      <c r="E94" s="229">
        <v>57868.29</v>
      </c>
      <c r="F94" s="229">
        <v>57868.29</v>
      </c>
      <c r="G94" s="74">
        <f>D94-E94</f>
        <v>68131.709999999992</v>
      </c>
    </row>
    <row r="95" spans="1:7" x14ac:dyDescent="0.25">
      <c r="A95" s="85" t="s">
        <v>321</v>
      </c>
      <c r="B95" s="229">
        <v>462000</v>
      </c>
      <c r="C95" s="229">
        <v>0</v>
      </c>
      <c r="D95" s="230">
        <f t="shared" ref="D95:D102" si="33">B95+C95</f>
        <v>462000</v>
      </c>
      <c r="E95" s="229">
        <v>137183.23000000001</v>
      </c>
      <c r="F95" s="229">
        <v>137183.23000000001</v>
      </c>
      <c r="G95" s="74">
        <f t="shared" ref="G95:G102" si="34">D95-E95</f>
        <v>324816.77</v>
      </c>
    </row>
    <row r="96" spans="1:7" x14ac:dyDescent="0.25">
      <c r="A96" s="85" t="s">
        <v>322</v>
      </c>
      <c r="B96" s="228">
        <v>0</v>
      </c>
      <c r="C96" s="228">
        <v>0</v>
      </c>
      <c r="D96" s="230">
        <f t="shared" si="33"/>
        <v>0</v>
      </c>
      <c r="E96" s="228">
        <v>0</v>
      </c>
      <c r="F96" s="228">
        <v>0</v>
      </c>
      <c r="G96" s="74">
        <f t="shared" si="34"/>
        <v>0</v>
      </c>
    </row>
    <row r="97" spans="1:7" x14ac:dyDescent="0.25">
      <c r="A97" s="85" t="s">
        <v>323</v>
      </c>
      <c r="B97" s="229">
        <v>27902000</v>
      </c>
      <c r="C97" s="229">
        <v>421984</v>
      </c>
      <c r="D97" s="230">
        <f t="shared" si="33"/>
        <v>28323984</v>
      </c>
      <c r="E97" s="229">
        <v>20993515.649999999</v>
      </c>
      <c r="F97" s="229">
        <v>20993515.649999999</v>
      </c>
      <c r="G97" s="74">
        <f t="shared" si="34"/>
        <v>7330468.3500000015</v>
      </c>
    </row>
    <row r="98" spans="1:7" x14ac:dyDescent="0.25">
      <c r="A98" s="87" t="s">
        <v>324</v>
      </c>
      <c r="B98" s="229">
        <v>114000</v>
      </c>
      <c r="C98" s="229">
        <v>5000</v>
      </c>
      <c r="D98" s="230">
        <f t="shared" si="33"/>
        <v>119000</v>
      </c>
      <c r="E98" s="229">
        <v>33511.019999999997</v>
      </c>
      <c r="F98" s="229">
        <v>33511.019999999997</v>
      </c>
      <c r="G98" s="74">
        <f t="shared" si="34"/>
        <v>85488.98000000001</v>
      </c>
    </row>
    <row r="99" spans="1:7" x14ac:dyDescent="0.25">
      <c r="A99" s="85" t="s">
        <v>325</v>
      </c>
      <c r="B99" s="229">
        <v>12045000</v>
      </c>
      <c r="C99" s="229">
        <v>2005000</v>
      </c>
      <c r="D99" s="230">
        <f t="shared" si="33"/>
        <v>14050000</v>
      </c>
      <c r="E99" s="229">
        <v>8926682.1300000008</v>
      </c>
      <c r="F99" s="229">
        <v>8926682.1300000008</v>
      </c>
      <c r="G99" s="74">
        <f t="shared" si="34"/>
        <v>5123317.8699999992</v>
      </c>
    </row>
    <row r="100" spans="1:7" x14ac:dyDescent="0.25">
      <c r="A100" s="85" t="s">
        <v>326</v>
      </c>
      <c r="B100" s="229">
        <v>207000</v>
      </c>
      <c r="C100" s="229">
        <v>2475000</v>
      </c>
      <c r="D100" s="230">
        <f t="shared" si="33"/>
        <v>2682000</v>
      </c>
      <c r="E100" s="229">
        <v>251974.82</v>
      </c>
      <c r="F100" s="229">
        <v>251974.82</v>
      </c>
      <c r="G100" s="74">
        <f t="shared" si="34"/>
        <v>2430025.1800000002</v>
      </c>
    </row>
    <row r="101" spans="1:7" x14ac:dyDescent="0.25">
      <c r="A101" s="85" t="s">
        <v>327</v>
      </c>
      <c r="B101" s="229">
        <v>50000</v>
      </c>
      <c r="C101" s="229">
        <v>115000</v>
      </c>
      <c r="D101" s="230">
        <f t="shared" si="33"/>
        <v>165000</v>
      </c>
      <c r="E101" s="229">
        <v>147552</v>
      </c>
      <c r="F101" s="229">
        <v>147552</v>
      </c>
      <c r="G101" s="74">
        <f t="shared" si="34"/>
        <v>17448</v>
      </c>
    </row>
    <row r="102" spans="1:7" x14ac:dyDescent="0.25">
      <c r="A102" s="85" t="s">
        <v>328</v>
      </c>
      <c r="B102" s="229">
        <v>2630000</v>
      </c>
      <c r="C102" s="229">
        <v>2925000</v>
      </c>
      <c r="D102" s="230">
        <f t="shared" si="33"/>
        <v>5555000</v>
      </c>
      <c r="E102" s="229">
        <v>3661428.23</v>
      </c>
      <c r="F102" s="229">
        <v>3661428.23</v>
      </c>
      <c r="G102" s="74">
        <f t="shared" si="34"/>
        <v>1893571.77</v>
      </c>
    </row>
    <row r="103" spans="1:7" x14ac:dyDescent="0.25">
      <c r="A103" s="84" t="s">
        <v>329</v>
      </c>
      <c r="B103" s="231">
        <f>SUM(B104:B112)</f>
        <v>4940698.16</v>
      </c>
      <c r="C103" s="231">
        <f>SUM(C104:C112)</f>
        <v>4215614.38</v>
      </c>
      <c r="D103" s="231">
        <f>SUM(D104:D112)</f>
        <v>9156312.5399999991</v>
      </c>
      <c r="E103" s="231">
        <f>SUM(E104:E112)</f>
        <v>4006986.4899999998</v>
      </c>
      <c r="F103" s="231">
        <f>SUM(F104:F112)</f>
        <v>4006986.4899999998</v>
      </c>
      <c r="G103" s="83">
        <f>SUM(G104:G112)</f>
        <v>5149326.05</v>
      </c>
    </row>
    <row r="104" spans="1:7" x14ac:dyDescent="0.25">
      <c r="A104" s="85" t="s">
        <v>330</v>
      </c>
      <c r="B104" s="228">
        <v>0</v>
      </c>
      <c r="C104" s="228">
        <v>0</v>
      </c>
      <c r="D104" s="230">
        <f>B104+C104</f>
        <v>0</v>
      </c>
      <c r="E104" s="228">
        <v>0</v>
      </c>
      <c r="F104" s="228">
        <v>0</v>
      </c>
      <c r="G104" s="74">
        <f>D104-E104</f>
        <v>0</v>
      </c>
    </row>
    <row r="105" spans="1:7" x14ac:dyDescent="0.25">
      <c r="A105" s="85" t="s">
        <v>331</v>
      </c>
      <c r="B105" s="229">
        <v>60000</v>
      </c>
      <c r="C105" s="229">
        <v>450000</v>
      </c>
      <c r="D105" s="230">
        <f t="shared" ref="D105:D112" si="35">B105+C105</f>
        <v>510000</v>
      </c>
      <c r="E105" s="229">
        <v>0</v>
      </c>
      <c r="F105" s="229">
        <v>0</v>
      </c>
      <c r="G105" s="74">
        <f t="shared" ref="G105:G112" si="36">D105-E105</f>
        <v>510000</v>
      </c>
    </row>
    <row r="106" spans="1:7" x14ac:dyDescent="0.25">
      <c r="A106" s="85" t="s">
        <v>332</v>
      </c>
      <c r="B106" s="229">
        <v>2640000</v>
      </c>
      <c r="C106" s="229">
        <v>1520614.38</v>
      </c>
      <c r="D106" s="230">
        <f t="shared" si="35"/>
        <v>4160614.38</v>
      </c>
      <c r="E106" s="229">
        <v>1487110.84</v>
      </c>
      <c r="F106" s="229">
        <v>1487110.84</v>
      </c>
      <c r="G106" s="74">
        <f t="shared" si="36"/>
        <v>2673503.54</v>
      </c>
    </row>
    <row r="107" spans="1:7" x14ac:dyDescent="0.25">
      <c r="A107" s="85" t="s">
        <v>333</v>
      </c>
      <c r="B107" s="229">
        <v>1300000</v>
      </c>
      <c r="C107" s="229">
        <v>300000</v>
      </c>
      <c r="D107" s="230">
        <f t="shared" si="35"/>
        <v>1600000</v>
      </c>
      <c r="E107" s="229">
        <v>913099.41</v>
      </c>
      <c r="F107" s="229">
        <v>913099.41</v>
      </c>
      <c r="G107" s="74">
        <f t="shared" si="36"/>
        <v>686900.59</v>
      </c>
    </row>
    <row r="108" spans="1:7" x14ac:dyDescent="0.25">
      <c r="A108" s="85" t="s">
        <v>334</v>
      </c>
      <c r="B108" s="229">
        <v>854698.16</v>
      </c>
      <c r="C108" s="229">
        <v>1635000</v>
      </c>
      <c r="D108" s="230">
        <f t="shared" si="35"/>
        <v>2489698.16</v>
      </c>
      <c r="E108" s="229">
        <v>1570217.33</v>
      </c>
      <c r="F108" s="229">
        <v>1570217.33</v>
      </c>
      <c r="G108" s="74">
        <f t="shared" si="36"/>
        <v>919480.83000000007</v>
      </c>
    </row>
    <row r="109" spans="1:7" x14ac:dyDescent="0.25">
      <c r="A109" s="85" t="s">
        <v>335</v>
      </c>
      <c r="B109" s="228">
        <v>0</v>
      </c>
      <c r="C109" s="228">
        <v>0</v>
      </c>
      <c r="D109" s="230">
        <f t="shared" si="35"/>
        <v>0</v>
      </c>
      <c r="E109" s="228">
        <v>0</v>
      </c>
      <c r="F109" s="228">
        <v>0</v>
      </c>
      <c r="G109" s="74">
        <f t="shared" si="36"/>
        <v>0</v>
      </c>
    </row>
    <row r="110" spans="1:7" x14ac:dyDescent="0.25">
      <c r="A110" s="85" t="s">
        <v>336</v>
      </c>
      <c r="B110" s="229">
        <v>36000</v>
      </c>
      <c r="C110" s="229">
        <v>0</v>
      </c>
      <c r="D110" s="230">
        <f t="shared" si="35"/>
        <v>36000</v>
      </c>
      <c r="E110" s="229">
        <v>6774.32</v>
      </c>
      <c r="F110" s="229">
        <v>6774.32</v>
      </c>
      <c r="G110" s="74">
        <f t="shared" si="36"/>
        <v>29225.68</v>
      </c>
    </row>
    <row r="111" spans="1:7" x14ac:dyDescent="0.25">
      <c r="A111" s="85" t="s">
        <v>337</v>
      </c>
      <c r="B111" s="228">
        <v>0</v>
      </c>
      <c r="C111" s="228">
        <v>0</v>
      </c>
      <c r="D111" s="230">
        <f t="shared" si="35"/>
        <v>0</v>
      </c>
      <c r="E111" s="228">
        <v>0</v>
      </c>
      <c r="F111" s="228">
        <v>0</v>
      </c>
      <c r="G111" s="74">
        <f t="shared" si="36"/>
        <v>0</v>
      </c>
    </row>
    <row r="112" spans="1:7" x14ac:dyDescent="0.25">
      <c r="A112" s="85" t="s">
        <v>338</v>
      </c>
      <c r="B112" s="229">
        <v>50000</v>
      </c>
      <c r="C112" s="229">
        <v>310000</v>
      </c>
      <c r="D112" s="230">
        <f t="shared" si="35"/>
        <v>360000</v>
      </c>
      <c r="E112" s="229">
        <v>29784.59</v>
      </c>
      <c r="F112" s="229">
        <v>29784.59</v>
      </c>
      <c r="G112" s="74">
        <f t="shared" si="36"/>
        <v>330215.40999999997</v>
      </c>
    </row>
    <row r="113" spans="1:7" x14ac:dyDescent="0.25">
      <c r="A113" s="84" t="s">
        <v>339</v>
      </c>
      <c r="B113" s="231">
        <f t="shared" ref="B113:G113" si="37">SUM(B114:B122)</f>
        <v>5350000</v>
      </c>
      <c r="C113" s="231">
        <f t="shared" si="37"/>
        <v>18324744.52</v>
      </c>
      <c r="D113" s="231">
        <f>SUM(D114:D122)</f>
        <v>23674744.52</v>
      </c>
      <c r="E113" s="231">
        <f t="shared" si="37"/>
        <v>4866692.12</v>
      </c>
      <c r="F113" s="231">
        <f t="shared" si="37"/>
        <v>4866692.12</v>
      </c>
      <c r="G113" s="83">
        <f t="shared" si="37"/>
        <v>18808052.399999999</v>
      </c>
    </row>
    <row r="114" spans="1:7" x14ac:dyDescent="0.25">
      <c r="A114" s="85" t="s">
        <v>340</v>
      </c>
      <c r="B114" s="228">
        <v>0</v>
      </c>
      <c r="C114" s="228">
        <v>0</v>
      </c>
      <c r="D114" s="230">
        <f>B114+C114</f>
        <v>0</v>
      </c>
      <c r="E114" s="228">
        <v>0</v>
      </c>
      <c r="F114" s="228">
        <v>0</v>
      </c>
      <c r="G114" s="74">
        <f>D114-E114</f>
        <v>0</v>
      </c>
    </row>
    <row r="115" spans="1:7" x14ac:dyDescent="0.25">
      <c r="A115" s="85" t="s">
        <v>341</v>
      </c>
      <c r="B115" s="228">
        <v>0</v>
      </c>
      <c r="C115" s="228">
        <v>0</v>
      </c>
      <c r="D115" s="230">
        <f t="shared" ref="D115:D122" si="38">B115+C115</f>
        <v>0</v>
      </c>
      <c r="E115" s="228">
        <v>0</v>
      </c>
      <c r="F115" s="228">
        <v>0</v>
      </c>
      <c r="G115" s="74">
        <f t="shared" ref="G115:G122" si="39">D115-E115</f>
        <v>0</v>
      </c>
    </row>
    <row r="116" spans="1:7" x14ac:dyDescent="0.25">
      <c r="A116" s="85" t="s">
        <v>342</v>
      </c>
      <c r="B116" s="229">
        <v>0</v>
      </c>
      <c r="C116" s="229">
        <v>9450000</v>
      </c>
      <c r="D116" s="230">
        <f t="shared" si="38"/>
        <v>9450000</v>
      </c>
      <c r="E116" s="229">
        <v>3938947.6</v>
      </c>
      <c r="F116" s="229">
        <v>3938947.6</v>
      </c>
      <c r="G116" s="74">
        <f t="shared" si="39"/>
        <v>5511052.4000000004</v>
      </c>
    </row>
    <row r="117" spans="1:7" x14ac:dyDescent="0.25">
      <c r="A117" s="85" t="s">
        <v>343</v>
      </c>
      <c r="B117" s="229">
        <v>5350000</v>
      </c>
      <c r="C117" s="229">
        <v>8874744.5199999996</v>
      </c>
      <c r="D117" s="230">
        <f t="shared" si="38"/>
        <v>14224744.52</v>
      </c>
      <c r="E117" s="229">
        <v>927744.52</v>
      </c>
      <c r="F117" s="229">
        <v>927744.52</v>
      </c>
      <c r="G117" s="74">
        <f t="shared" si="39"/>
        <v>13297000</v>
      </c>
    </row>
    <row r="118" spans="1:7" x14ac:dyDescent="0.25">
      <c r="A118" s="85" t="s">
        <v>344</v>
      </c>
      <c r="B118" s="228">
        <v>0</v>
      </c>
      <c r="C118" s="228">
        <v>0</v>
      </c>
      <c r="D118" s="230">
        <f t="shared" si="38"/>
        <v>0</v>
      </c>
      <c r="E118" s="228">
        <v>0</v>
      </c>
      <c r="F118" s="228">
        <v>0</v>
      </c>
      <c r="G118" s="74">
        <f t="shared" si="39"/>
        <v>0</v>
      </c>
    </row>
    <row r="119" spans="1:7" x14ac:dyDescent="0.25">
      <c r="A119" s="85" t="s">
        <v>345</v>
      </c>
      <c r="B119" s="228">
        <v>0</v>
      </c>
      <c r="C119" s="228">
        <v>0</v>
      </c>
      <c r="D119" s="230">
        <f t="shared" si="38"/>
        <v>0</v>
      </c>
      <c r="E119" s="228">
        <v>0</v>
      </c>
      <c r="F119" s="228">
        <v>0</v>
      </c>
      <c r="G119" s="74">
        <f t="shared" si="39"/>
        <v>0</v>
      </c>
    </row>
    <row r="120" spans="1:7" x14ac:dyDescent="0.25">
      <c r="A120" s="85" t="s">
        <v>346</v>
      </c>
      <c r="B120" s="228">
        <v>0</v>
      </c>
      <c r="C120" s="228">
        <v>0</v>
      </c>
      <c r="D120" s="230">
        <f t="shared" si="38"/>
        <v>0</v>
      </c>
      <c r="E120" s="228">
        <v>0</v>
      </c>
      <c r="F120" s="228">
        <v>0</v>
      </c>
      <c r="G120" s="74">
        <f t="shared" si="39"/>
        <v>0</v>
      </c>
    </row>
    <row r="121" spans="1:7" x14ac:dyDescent="0.25">
      <c r="A121" s="85" t="s">
        <v>347</v>
      </c>
      <c r="B121" s="228">
        <v>0</v>
      </c>
      <c r="C121" s="228">
        <v>0</v>
      </c>
      <c r="D121" s="230">
        <f t="shared" si="38"/>
        <v>0</v>
      </c>
      <c r="E121" s="228">
        <v>0</v>
      </c>
      <c r="F121" s="228">
        <v>0</v>
      </c>
      <c r="G121" s="74">
        <f t="shared" si="39"/>
        <v>0</v>
      </c>
    </row>
    <row r="122" spans="1:7" x14ac:dyDescent="0.25">
      <c r="A122" s="85" t="s">
        <v>348</v>
      </c>
      <c r="B122" s="228">
        <v>0</v>
      </c>
      <c r="C122" s="228">
        <v>0</v>
      </c>
      <c r="D122" s="230">
        <f t="shared" si="38"/>
        <v>0</v>
      </c>
      <c r="E122" s="228">
        <v>0</v>
      </c>
      <c r="F122" s="228">
        <v>0</v>
      </c>
      <c r="G122" s="74">
        <f t="shared" si="39"/>
        <v>0</v>
      </c>
    </row>
    <row r="123" spans="1:7" x14ac:dyDescent="0.25">
      <c r="A123" s="84" t="s">
        <v>349</v>
      </c>
      <c r="B123" s="231">
        <f t="shared" ref="B123:G123" si="40">SUM(B124:B132)</f>
        <v>243000</v>
      </c>
      <c r="C123" s="231">
        <f t="shared" si="40"/>
        <v>1057289</v>
      </c>
      <c r="D123" s="231">
        <f>SUM(D124:D132)</f>
        <v>1300289</v>
      </c>
      <c r="E123" s="231">
        <f t="shared" si="40"/>
        <v>976988.69000000006</v>
      </c>
      <c r="F123" s="231">
        <f t="shared" si="40"/>
        <v>709098.29</v>
      </c>
      <c r="G123" s="83">
        <f t="shared" si="40"/>
        <v>323300.31</v>
      </c>
    </row>
    <row r="124" spans="1:7" x14ac:dyDescent="0.25">
      <c r="A124" s="85" t="s">
        <v>350</v>
      </c>
      <c r="B124" s="229">
        <v>100000</v>
      </c>
      <c r="C124" s="229">
        <v>44289</v>
      </c>
      <c r="D124" s="230">
        <f>B124+C124</f>
        <v>144289</v>
      </c>
      <c r="E124" s="229">
        <v>102938.29</v>
      </c>
      <c r="F124" s="229">
        <v>102938.29</v>
      </c>
      <c r="G124" s="74">
        <f>D124-E124</f>
        <v>41350.710000000006</v>
      </c>
    </row>
    <row r="125" spans="1:7" x14ac:dyDescent="0.25">
      <c r="A125" s="85" t="s">
        <v>351</v>
      </c>
      <c r="B125" s="229">
        <v>15000</v>
      </c>
      <c r="C125" s="229">
        <v>20000</v>
      </c>
      <c r="D125" s="230">
        <f t="shared" ref="D125:D132" si="41">B125+C125</f>
        <v>35000</v>
      </c>
      <c r="E125" s="229">
        <v>12876</v>
      </c>
      <c r="F125" s="229">
        <v>0</v>
      </c>
      <c r="G125" s="74">
        <f t="shared" ref="G125:G132" si="42">D125-E125</f>
        <v>22124</v>
      </c>
    </row>
    <row r="126" spans="1:7" x14ac:dyDescent="0.25">
      <c r="A126" s="85" t="s">
        <v>352</v>
      </c>
      <c r="B126" s="228">
        <v>0</v>
      </c>
      <c r="C126" s="228">
        <v>0</v>
      </c>
      <c r="D126" s="230">
        <f t="shared" si="41"/>
        <v>0</v>
      </c>
      <c r="E126" s="228">
        <v>0</v>
      </c>
      <c r="F126" s="228">
        <v>0</v>
      </c>
      <c r="G126" s="74">
        <f t="shared" si="42"/>
        <v>0</v>
      </c>
    </row>
    <row r="127" spans="1:7" x14ac:dyDescent="0.25">
      <c r="A127" s="85" t="s">
        <v>353</v>
      </c>
      <c r="B127" s="229">
        <v>18000</v>
      </c>
      <c r="C127" s="229">
        <v>858000</v>
      </c>
      <c r="D127" s="230">
        <f t="shared" si="41"/>
        <v>876000</v>
      </c>
      <c r="E127" s="229">
        <v>831014.40000000002</v>
      </c>
      <c r="F127" s="229">
        <v>576000</v>
      </c>
      <c r="G127" s="74">
        <f t="shared" si="42"/>
        <v>44985.599999999977</v>
      </c>
    </row>
    <row r="128" spans="1:7" x14ac:dyDescent="0.25">
      <c r="A128" s="85" t="s">
        <v>354</v>
      </c>
      <c r="B128" s="228">
        <v>0</v>
      </c>
      <c r="C128" s="228">
        <v>0</v>
      </c>
      <c r="D128" s="230">
        <f t="shared" si="41"/>
        <v>0</v>
      </c>
      <c r="E128" s="228">
        <v>0</v>
      </c>
      <c r="F128" s="228">
        <v>0</v>
      </c>
      <c r="G128" s="74">
        <f t="shared" si="42"/>
        <v>0</v>
      </c>
    </row>
    <row r="129" spans="1:7" x14ac:dyDescent="0.25">
      <c r="A129" s="85" t="s">
        <v>355</v>
      </c>
      <c r="B129" s="229">
        <v>110000</v>
      </c>
      <c r="C129" s="229">
        <v>135000</v>
      </c>
      <c r="D129" s="230">
        <f t="shared" si="41"/>
        <v>245000</v>
      </c>
      <c r="E129" s="229">
        <v>30160</v>
      </c>
      <c r="F129" s="229">
        <v>30160</v>
      </c>
      <c r="G129" s="74">
        <f t="shared" si="42"/>
        <v>214840</v>
      </c>
    </row>
    <row r="130" spans="1:7" x14ac:dyDescent="0.25">
      <c r="A130" s="85" t="s">
        <v>356</v>
      </c>
      <c r="B130" s="228">
        <v>0</v>
      </c>
      <c r="C130" s="228">
        <v>0</v>
      </c>
      <c r="D130" s="230">
        <f t="shared" si="41"/>
        <v>0</v>
      </c>
      <c r="E130" s="228">
        <v>0</v>
      </c>
      <c r="F130" s="228">
        <v>0</v>
      </c>
      <c r="G130" s="74">
        <f t="shared" si="42"/>
        <v>0</v>
      </c>
    </row>
    <row r="131" spans="1:7" x14ac:dyDescent="0.25">
      <c r="A131" s="85" t="s">
        <v>357</v>
      </c>
      <c r="B131" s="228">
        <v>0</v>
      </c>
      <c r="C131" s="228">
        <v>0</v>
      </c>
      <c r="D131" s="230">
        <f t="shared" si="41"/>
        <v>0</v>
      </c>
      <c r="E131" s="228">
        <v>0</v>
      </c>
      <c r="F131" s="228">
        <v>0</v>
      </c>
      <c r="G131" s="74">
        <f t="shared" si="42"/>
        <v>0</v>
      </c>
    </row>
    <row r="132" spans="1:7" x14ac:dyDescent="0.25">
      <c r="A132" s="85" t="s">
        <v>358</v>
      </c>
      <c r="B132" s="228">
        <v>0</v>
      </c>
      <c r="C132" s="228">
        <v>0</v>
      </c>
      <c r="D132" s="230">
        <f t="shared" si="41"/>
        <v>0</v>
      </c>
      <c r="E132" s="228">
        <v>0</v>
      </c>
      <c r="F132" s="228">
        <v>0</v>
      </c>
      <c r="G132" s="74">
        <f t="shared" si="42"/>
        <v>0</v>
      </c>
    </row>
    <row r="133" spans="1:7" x14ac:dyDescent="0.25">
      <c r="A133" s="84" t="s">
        <v>359</v>
      </c>
      <c r="B133" s="231">
        <f t="shared" ref="B133:G133" si="43">SUM(B134:B136)</f>
        <v>156534266</v>
      </c>
      <c r="C133" s="231">
        <f t="shared" si="43"/>
        <v>-1253776.01</v>
      </c>
      <c r="D133" s="231">
        <f>SUM(D134:D136)</f>
        <v>155280489.99000001</v>
      </c>
      <c r="E133" s="231">
        <f t="shared" si="43"/>
        <v>7641018.6399999997</v>
      </c>
      <c r="F133" s="231">
        <f t="shared" si="43"/>
        <v>7641018.6399999997</v>
      </c>
      <c r="G133" s="83">
        <f t="shared" si="43"/>
        <v>147639471.35000002</v>
      </c>
    </row>
    <row r="134" spans="1:7" x14ac:dyDescent="0.25">
      <c r="A134" s="85" t="s">
        <v>360</v>
      </c>
      <c r="B134" s="229">
        <v>156534266</v>
      </c>
      <c r="C134" s="229">
        <v>-1253776.01</v>
      </c>
      <c r="D134" s="230">
        <f>B134+C134</f>
        <v>155280489.99000001</v>
      </c>
      <c r="E134" s="229">
        <v>7641018.6399999997</v>
      </c>
      <c r="F134" s="229">
        <v>7641018.6399999997</v>
      </c>
      <c r="G134" s="74">
        <f>D134-E134</f>
        <v>147639471.35000002</v>
      </c>
    </row>
    <row r="135" spans="1:7" x14ac:dyDescent="0.25">
      <c r="A135" s="85" t="s">
        <v>361</v>
      </c>
      <c r="B135" s="228">
        <v>0</v>
      </c>
      <c r="C135" s="228">
        <v>0</v>
      </c>
      <c r="D135" s="230">
        <f t="shared" ref="D135:D136" si="44">B135+C135</f>
        <v>0</v>
      </c>
      <c r="E135" s="228">
        <v>0</v>
      </c>
      <c r="F135" s="228">
        <v>0</v>
      </c>
      <c r="G135" s="74">
        <f t="shared" ref="G135:G136" si="45">D135-E135</f>
        <v>0</v>
      </c>
    </row>
    <row r="136" spans="1:7" x14ac:dyDescent="0.25">
      <c r="A136" s="85" t="s">
        <v>362</v>
      </c>
      <c r="B136" s="228">
        <v>0</v>
      </c>
      <c r="C136" s="228">
        <v>0</v>
      </c>
      <c r="D136" s="230">
        <f t="shared" si="44"/>
        <v>0</v>
      </c>
      <c r="E136" s="228">
        <v>0</v>
      </c>
      <c r="F136" s="228">
        <v>0</v>
      </c>
      <c r="G136" s="74">
        <f t="shared" si="45"/>
        <v>0</v>
      </c>
    </row>
    <row r="137" spans="1:7" x14ac:dyDescent="0.25">
      <c r="A137" s="84" t="s">
        <v>363</v>
      </c>
      <c r="B137" s="231">
        <f t="shared" ref="B137:G137" si="46">SUM(B138:B142,B144:B145)</f>
        <v>0</v>
      </c>
      <c r="C137" s="231">
        <f t="shared" si="46"/>
        <v>0</v>
      </c>
      <c r="D137" s="231">
        <f t="shared" si="46"/>
        <v>0</v>
      </c>
      <c r="E137" s="231">
        <f t="shared" si="46"/>
        <v>0</v>
      </c>
      <c r="F137" s="231">
        <f t="shared" si="46"/>
        <v>0</v>
      </c>
      <c r="G137" s="83">
        <f t="shared" si="46"/>
        <v>0</v>
      </c>
    </row>
    <row r="138" spans="1:7" x14ac:dyDescent="0.25">
      <c r="A138" s="85" t="s">
        <v>364</v>
      </c>
      <c r="B138" s="228">
        <v>0</v>
      </c>
      <c r="C138" s="228">
        <v>0</v>
      </c>
      <c r="D138" s="230">
        <f>B138+C138</f>
        <v>0</v>
      </c>
      <c r="E138" s="228">
        <v>0</v>
      </c>
      <c r="F138" s="228">
        <v>0</v>
      </c>
      <c r="G138" s="74">
        <f>D138-E138</f>
        <v>0</v>
      </c>
    </row>
    <row r="139" spans="1:7" x14ac:dyDescent="0.25">
      <c r="A139" s="85" t="s">
        <v>365</v>
      </c>
      <c r="B139" s="228">
        <v>0</v>
      </c>
      <c r="C139" s="228">
        <v>0</v>
      </c>
      <c r="D139" s="230">
        <f t="shared" ref="D139:D145" si="47">B139+C139</f>
        <v>0</v>
      </c>
      <c r="E139" s="228">
        <v>0</v>
      </c>
      <c r="F139" s="228">
        <v>0</v>
      </c>
      <c r="G139" s="74">
        <f t="shared" ref="G139:G145" si="48">D139-E139</f>
        <v>0</v>
      </c>
    </row>
    <row r="140" spans="1:7" x14ac:dyDescent="0.25">
      <c r="A140" s="85" t="s">
        <v>366</v>
      </c>
      <c r="B140" s="228">
        <v>0</v>
      </c>
      <c r="C140" s="228">
        <v>0</v>
      </c>
      <c r="D140" s="230">
        <f t="shared" si="47"/>
        <v>0</v>
      </c>
      <c r="E140" s="228">
        <v>0</v>
      </c>
      <c r="F140" s="228">
        <v>0</v>
      </c>
      <c r="G140" s="74">
        <f t="shared" si="48"/>
        <v>0</v>
      </c>
    </row>
    <row r="141" spans="1:7" x14ac:dyDescent="0.25">
      <c r="A141" s="85" t="s">
        <v>367</v>
      </c>
      <c r="B141" s="228">
        <v>0</v>
      </c>
      <c r="C141" s="228">
        <v>0</v>
      </c>
      <c r="D141" s="230">
        <f t="shared" si="47"/>
        <v>0</v>
      </c>
      <c r="E141" s="228">
        <v>0</v>
      </c>
      <c r="F141" s="228">
        <v>0</v>
      </c>
      <c r="G141" s="74">
        <f t="shared" si="48"/>
        <v>0</v>
      </c>
    </row>
    <row r="142" spans="1:7" x14ac:dyDescent="0.25">
      <c r="A142" s="85" t="s">
        <v>368</v>
      </c>
      <c r="B142" s="228">
        <v>0</v>
      </c>
      <c r="C142" s="228">
        <v>0</v>
      </c>
      <c r="D142" s="230">
        <f t="shared" si="47"/>
        <v>0</v>
      </c>
      <c r="E142" s="228">
        <v>0</v>
      </c>
      <c r="F142" s="228">
        <v>0</v>
      </c>
      <c r="G142" s="74">
        <f t="shared" si="48"/>
        <v>0</v>
      </c>
    </row>
    <row r="143" spans="1:7" x14ac:dyDescent="0.25">
      <c r="A143" s="85" t="s">
        <v>369</v>
      </c>
      <c r="B143" s="228">
        <v>0</v>
      </c>
      <c r="C143" s="228">
        <v>0</v>
      </c>
      <c r="D143" s="230">
        <f t="shared" si="47"/>
        <v>0</v>
      </c>
      <c r="E143" s="228">
        <v>0</v>
      </c>
      <c r="F143" s="228">
        <v>0</v>
      </c>
      <c r="G143" s="74">
        <f t="shared" si="48"/>
        <v>0</v>
      </c>
    </row>
    <row r="144" spans="1:7" x14ac:dyDescent="0.25">
      <c r="A144" s="85" t="s">
        <v>370</v>
      </c>
      <c r="B144" s="228">
        <v>0</v>
      </c>
      <c r="C144" s="228">
        <v>0</v>
      </c>
      <c r="D144" s="230">
        <f t="shared" si="47"/>
        <v>0</v>
      </c>
      <c r="E144" s="228">
        <v>0</v>
      </c>
      <c r="F144" s="228">
        <v>0</v>
      </c>
      <c r="G144" s="74">
        <f t="shared" si="48"/>
        <v>0</v>
      </c>
    </row>
    <row r="145" spans="1:7" x14ac:dyDescent="0.25">
      <c r="A145" s="85" t="s">
        <v>371</v>
      </c>
      <c r="B145" s="228">
        <v>0</v>
      </c>
      <c r="C145" s="228">
        <v>0</v>
      </c>
      <c r="D145" s="230">
        <f t="shared" si="47"/>
        <v>0</v>
      </c>
      <c r="E145" s="228">
        <v>0</v>
      </c>
      <c r="F145" s="228">
        <v>0</v>
      </c>
      <c r="G145" s="74">
        <f t="shared" si="48"/>
        <v>0</v>
      </c>
    </row>
    <row r="146" spans="1:7" x14ac:dyDescent="0.25">
      <c r="A146" s="84" t="s">
        <v>372</v>
      </c>
      <c r="B146" s="231">
        <f t="shared" ref="B146:G146" si="49">SUM(B147:B149)</f>
        <v>0</v>
      </c>
      <c r="C146" s="231">
        <f t="shared" si="49"/>
        <v>1055369.79</v>
      </c>
      <c r="D146" s="231">
        <f>SUM(D147:D149)</f>
        <v>1055369.79</v>
      </c>
      <c r="E146" s="231">
        <f t="shared" si="49"/>
        <v>1036839.27</v>
      </c>
      <c r="F146" s="231">
        <f t="shared" si="49"/>
        <v>1036839.27</v>
      </c>
      <c r="G146" s="83">
        <f t="shared" si="49"/>
        <v>18530.520000000019</v>
      </c>
    </row>
    <row r="147" spans="1:7" x14ac:dyDescent="0.25">
      <c r="A147" s="85" t="s">
        <v>373</v>
      </c>
      <c r="B147" s="228">
        <v>0</v>
      </c>
      <c r="C147" s="228">
        <v>0</v>
      </c>
      <c r="D147" s="230">
        <f>B147+C147</f>
        <v>0</v>
      </c>
      <c r="E147" s="228">
        <v>0</v>
      </c>
      <c r="F147" s="228">
        <v>0</v>
      </c>
      <c r="G147" s="74">
        <f>D147-E147</f>
        <v>0</v>
      </c>
    </row>
    <row r="148" spans="1:7" x14ac:dyDescent="0.25">
      <c r="A148" s="85" t="s">
        <v>374</v>
      </c>
      <c r="B148" s="228">
        <v>0</v>
      </c>
      <c r="C148" s="228">
        <v>0</v>
      </c>
      <c r="D148" s="230">
        <f t="shared" ref="D148:D149" si="50">B148+C148</f>
        <v>0</v>
      </c>
      <c r="E148" s="228">
        <v>0</v>
      </c>
      <c r="F148" s="228">
        <v>0</v>
      </c>
      <c r="G148" s="74">
        <f t="shared" ref="G148:G149" si="51">D148-E148</f>
        <v>0</v>
      </c>
    </row>
    <row r="149" spans="1:7" x14ac:dyDescent="0.25">
      <c r="A149" s="85" t="s">
        <v>375</v>
      </c>
      <c r="B149" s="229">
        <v>0</v>
      </c>
      <c r="C149" s="229">
        <v>1055369.79</v>
      </c>
      <c r="D149" s="230">
        <f t="shared" si="50"/>
        <v>1055369.79</v>
      </c>
      <c r="E149" s="229">
        <v>1036839.27</v>
      </c>
      <c r="F149" s="229">
        <v>1036839.27</v>
      </c>
      <c r="G149" s="74">
        <f t="shared" si="51"/>
        <v>18530.520000000019</v>
      </c>
    </row>
    <row r="150" spans="1:7" x14ac:dyDescent="0.25">
      <c r="A150" s="84" t="s">
        <v>376</v>
      </c>
      <c r="B150" s="231">
        <f t="shared" ref="B150:G150" si="52">SUM(B151:B157)</f>
        <v>2607142.84</v>
      </c>
      <c r="C150" s="231">
        <f t="shared" si="52"/>
        <v>87257</v>
      </c>
      <c r="D150" s="231">
        <f>SUM(D151:D157)</f>
        <v>2694399.84</v>
      </c>
      <c r="E150" s="231">
        <f t="shared" si="52"/>
        <v>1711363.58</v>
      </c>
      <c r="F150" s="231">
        <f t="shared" si="52"/>
        <v>1711363.58</v>
      </c>
      <c r="G150" s="83">
        <f t="shared" si="52"/>
        <v>983036.26</v>
      </c>
    </row>
    <row r="151" spans="1:7" x14ac:dyDescent="0.25">
      <c r="A151" s="85" t="s">
        <v>377</v>
      </c>
      <c r="B151" s="229">
        <v>1607142.84</v>
      </c>
      <c r="C151" s="229">
        <v>0</v>
      </c>
      <c r="D151" s="230">
        <f>B151+C151</f>
        <v>1607142.84</v>
      </c>
      <c r="E151" s="229">
        <v>1071428.56</v>
      </c>
      <c r="F151" s="229">
        <v>1071428.56</v>
      </c>
      <c r="G151" s="74">
        <f>D151-E151</f>
        <v>535714.28</v>
      </c>
    </row>
    <row r="152" spans="1:7" x14ac:dyDescent="0.25">
      <c r="A152" s="85" t="s">
        <v>378</v>
      </c>
      <c r="B152" s="229">
        <v>1000000</v>
      </c>
      <c r="C152" s="229">
        <v>87257</v>
      </c>
      <c r="D152" s="230">
        <f t="shared" ref="D152:D157" si="53">B152+C152</f>
        <v>1087257</v>
      </c>
      <c r="E152" s="229">
        <v>639935.02</v>
      </c>
      <c r="F152" s="229">
        <v>639935.02</v>
      </c>
      <c r="G152" s="74">
        <f t="shared" ref="G152:G157" si="54">D152-E152</f>
        <v>447321.98</v>
      </c>
    </row>
    <row r="153" spans="1:7" x14ac:dyDescent="0.25">
      <c r="A153" s="85" t="s">
        <v>379</v>
      </c>
      <c r="B153" s="228">
        <v>0</v>
      </c>
      <c r="C153" s="228">
        <v>0</v>
      </c>
      <c r="D153" s="230">
        <f t="shared" si="53"/>
        <v>0</v>
      </c>
      <c r="E153" s="228">
        <v>0</v>
      </c>
      <c r="F153" s="228">
        <v>0</v>
      </c>
      <c r="G153" s="74">
        <f t="shared" si="54"/>
        <v>0</v>
      </c>
    </row>
    <row r="154" spans="1:7" x14ac:dyDescent="0.25">
      <c r="A154" s="87" t="s">
        <v>380</v>
      </c>
      <c r="B154" s="228">
        <v>0</v>
      </c>
      <c r="C154" s="228">
        <v>0</v>
      </c>
      <c r="D154" s="230">
        <f t="shared" si="53"/>
        <v>0</v>
      </c>
      <c r="E154" s="228">
        <v>0</v>
      </c>
      <c r="F154" s="228">
        <v>0</v>
      </c>
      <c r="G154" s="74">
        <f t="shared" si="54"/>
        <v>0</v>
      </c>
    </row>
    <row r="155" spans="1:7" x14ac:dyDescent="0.25">
      <c r="A155" s="85" t="s">
        <v>381</v>
      </c>
      <c r="B155" s="228">
        <v>0</v>
      </c>
      <c r="C155" s="228">
        <v>0</v>
      </c>
      <c r="D155" s="230">
        <f t="shared" si="53"/>
        <v>0</v>
      </c>
      <c r="E155" s="228">
        <v>0</v>
      </c>
      <c r="F155" s="228">
        <v>0</v>
      </c>
      <c r="G155" s="74">
        <f t="shared" si="54"/>
        <v>0</v>
      </c>
    </row>
    <row r="156" spans="1:7" x14ac:dyDescent="0.25">
      <c r="A156" s="85" t="s">
        <v>382</v>
      </c>
      <c r="B156" s="228">
        <v>0</v>
      </c>
      <c r="C156" s="228">
        <v>0</v>
      </c>
      <c r="D156" s="230">
        <f t="shared" si="53"/>
        <v>0</v>
      </c>
      <c r="E156" s="228">
        <v>0</v>
      </c>
      <c r="F156" s="228">
        <v>0</v>
      </c>
      <c r="G156" s="74">
        <f t="shared" si="54"/>
        <v>0</v>
      </c>
    </row>
    <row r="157" spans="1:7" x14ac:dyDescent="0.25">
      <c r="A157" s="85" t="s">
        <v>383</v>
      </c>
      <c r="B157" s="228">
        <v>0</v>
      </c>
      <c r="C157" s="228">
        <v>0</v>
      </c>
      <c r="D157" s="230">
        <f t="shared" si="53"/>
        <v>0</v>
      </c>
      <c r="E157" s="228">
        <v>0</v>
      </c>
      <c r="F157" s="228">
        <v>0</v>
      </c>
      <c r="G157" s="74">
        <f t="shared" si="54"/>
        <v>0</v>
      </c>
    </row>
    <row r="158" spans="1:7" x14ac:dyDescent="0.25">
      <c r="A158" s="88"/>
      <c r="B158" s="232"/>
      <c r="C158" s="232"/>
      <c r="D158" s="232"/>
      <c r="E158" s="232"/>
      <c r="F158" s="232"/>
      <c r="G158" s="89"/>
    </row>
    <row r="159" spans="1:7" x14ac:dyDescent="0.25">
      <c r="A159" s="28" t="s">
        <v>385</v>
      </c>
      <c r="B159" s="233">
        <f t="shared" ref="B159:G159" si="55">B9+B84</f>
        <v>525000000</v>
      </c>
      <c r="C159" s="233">
        <f t="shared" si="55"/>
        <v>136441807.63</v>
      </c>
      <c r="D159" s="233">
        <f>D9+D84</f>
        <v>661441807.63</v>
      </c>
      <c r="E159" s="233">
        <f t="shared" si="55"/>
        <v>274153035.82999998</v>
      </c>
      <c r="F159" s="233">
        <f t="shared" si="55"/>
        <v>272865154.12</v>
      </c>
      <c r="G159" s="90">
        <f t="shared" si="55"/>
        <v>387288771.80000007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20:G27 B18:F18 G30:G37 C28:F28 G40:G47 C38:F38 G50:G57 C48:F48 G60:G61 C58:F58 G64:G70 B62:F62 B71:F71 B103:C103 B93:C93 E93:F93 G12:G17 B75:F75 B83:F83 B113:C113 B123:C123 B133:C133 B137:F137 B146:C146 B150:C150 B158:F158 G11 G19 G29 G39 G49 G59 G63 E150:F150 E146:F146 E133:F133 E123:F123 E113:F113 E103:F103 B159:C159 E159:F159 B85:C85 E85:F85 B84:C84 E84:F84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7"/>
  <sheetViews>
    <sheetView showGridLines="0" zoomScale="78" zoomScaleNormal="70" workbookViewId="0">
      <selection activeCell="J76" sqref="J76"/>
    </sheetView>
  </sheetViews>
  <sheetFormatPr baseColWidth="10" defaultColWidth="11" defaultRowHeight="15" x14ac:dyDescent="0.25"/>
  <cols>
    <col min="1" max="1" width="68.1406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3" t="s">
        <v>386</v>
      </c>
      <c r="B1" s="204"/>
      <c r="C1" s="204"/>
      <c r="D1" s="204"/>
      <c r="E1" s="204"/>
      <c r="F1" s="204"/>
      <c r="G1" s="205"/>
    </row>
    <row r="2" spans="1:7" ht="15" customHeight="1" x14ac:dyDescent="0.25">
      <c r="A2" s="108" t="str">
        <f>'Formato 1'!A2</f>
        <v>Municipio de Valle de Santiago, Gto.</v>
      </c>
      <c r="B2" s="109"/>
      <c r="C2" s="109"/>
      <c r="D2" s="109"/>
      <c r="E2" s="109"/>
      <c r="F2" s="109"/>
      <c r="G2" s="110"/>
    </row>
    <row r="3" spans="1:7" ht="15" customHeight="1" x14ac:dyDescent="0.25">
      <c r="A3" s="111" t="s">
        <v>302</v>
      </c>
      <c r="B3" s="112"/>
      <c r="C3" s="112"/>
      <c r="D3" s="112"/>
      <c r="E3" s="112"/>
      <c r="F3" s="112"/>
      <c r="G3" s="113"/>
    </row>
    <row r="4" spans="1:7" ht="15" customHeight="1" x14ac:dyDescent="0.25">
      <c r="A4" s="111" t="s">
        <v>387</v>
      </c>
      <c r="B4" s="112"/>
      <c r="C4" s="112"/>
      <c r="D4" s="112"/>
      <c r="E4" s="112"/>
      <c r="F4" s="112"/>
      <c r="G4" s="113"/>
    </row>
    <row r="5" spans="1:7" ht="15" customHeight="1" x14ac:dyDescent="0.25">
      <c r="A5" s="111" t="str">
        <f>'Formato 3'!A4</f>
        <v>Del 1 de Enero al 30 de Septiembre de 2023 (b)</v>
      </c>
      <c r="B5" s="112"/>
      <c r="C5" s="112"/>
      <c r="D5" s="112"/>
      <c r="E5" s="112"/>
      <c r="F5" s="112"/>
      <c r="G5" s="113"/>
    </row>
    <row r="6" spans="1:7" ht="41.45" customHeight="1" x14ac:dyDescent="0.25">
      <c r="A6" s="114" t="s">
        <v>2</v>
      </c>
      <c r="B6" s="115"/>
      <c r="C6" s="115"/>
      <c r="D6" s="115"/>
      <c r="E6" s="115"/>
      <c r="F6" s="115"/>
      <c r="G6" s="116"/>
    </row>
    <row r="7" spans="1:7" ht="15" customHeight="1" x14ac:dyDescent="0.25">
      <c r="A7" s="198" t="s">
        <v>6</v>
      </c>
      <c r="B7" s="200" t="s">
        <v>304</v>
      </c>
      <c r="C7" s="200"/>
      <c r="D7" s="200"/>
      <c r="E7" s="200"/>
      <c r="F7" s="200"/>
      <c r="G7" s="202" t="s">
        <v>305</v>
      </c>
    </row>
    <row r="8" spans="1:7" ht="30" x14ac:dyDescent="0.25">
      <c r="A8" s="199"/>
      <c r="B8" s="24" t="s">
        <v>306</v>
      </c>
      <c r="C8" s="7" t="s">
        <v>236</v>
      </c>
      <c r="D8" s="24" t="s">
        <v>237</v>
      </c>
      <c r="E8" s="24" t="s">
        <v>192</v>
      </c>
      <c r="F8" s="24" t="s">
        <v>209</v>
      </c>
      <c r="G8" s="201"/>
    </row>
    <row r="9" spans="1:7" ht="15.75" customHeight="1" x14ac:dyDescent="0.25">
      <c r="A9" s="25" t="s">
        <v>388</v>
      </c>
      <c r="B9" s="29">
        <f>SUM(B10:B55)</f>
        <v>252300000</v>
      </c>
      <c r="C9" s="29">
        <f t="shared" ref="C9:G9" si="0">SUM(C10:C55)</f>
        <v>100890581.95</v>
      </c>
      <c r="D9" s="29">
        <f t="shared" si="0"/>
        <v>353190581.94999999</v>
      </c>
      <c r="E9" s="29">
        <f t="shared" si="0"/>
        <v>185662339.62</v>
      </c>
      <c r="F9" s="29">
        <f t="shared" si="0"/>
        <v>184681773.66000003</v>
      </c>
      <c r="G9" s="29">
        <f t="shared" si="0"/>
        <v>167528242.32999998</v>
      </c>
    </row>
    <row r="10" spans="1:7" x14ac:dyDescent="0.25">
      <c r="A10" s="235" t="s">
        <v>558</v>
      </c>
      <c r="B10" s="237">
        <v>4582592</v>
      </c>
      <c r="C10" s="239">
        <v>0</v>
      </c>
      <c r="D10" s="74">
        <f>B10+C10</f>
        <v>4582592</v>
      </c>
      <c r="E10" s="241">
        <v>2361932.9700000002</v>
      </c>
      <c r="F10" s="241">
        <v>2361922.16</v>
      </c>
      <c r="G10" s="74">
        <f>D10-E10</f>
        <v>2220659.0299999998</v>
      </c>
    </row>
    <row r="11" spans="1:7" s="227" customFormat="1" x14ac:dyDescent="0.25">
      <c r="A11" s="235" t="s">
        <v>559</v>
      </c>
      <c r="B11" s="237">
        <v>1763894</v>
      </c>
      <c r="C11" s="239">
        <v>0</v>
      </c>
      <c r="D11" s="74">
        <f t="shared" ref="D11:D55" si="1">B11+C11</f>
        <v>1763894</v>
      </c>
      <c r="E11" s="241">
        <v>1067815.9099999999</v>
      </c>
      <c r="F11" s="241">
        <v>1067815.9099999999</v>
      </c>
      <c r="G11" s="74">
        <f t="shared" ref="G11:G55" si="2">D11-E11</f>
        <v>696078.09000000008</v>
      </c>
    </row>
    <row r="12" spans="1:7" s="227" customFormat="1" x14ac:dyDescent="0.25">
      <c r="A12" s="235" t="s">
        <v>560</v>
      </c>
      <c r="B12" s="237">
        <v>10997463</v>
      </c>
      <c r="C12" s="239">
        <v>0</v>
      </c>
      <c r="D12" s="74">
        <f t="shared" si="1"/>
        <v>10997463</v>
      </c>
      <c r="E12" s="241">
        <v>7658130.6100000003</v>
      </c>
      <c r="F12" s="241">
        <v>7658130.6100000003</v>
      </c>
      <c r="G12" s="74">
        <f t="shared" si="2"/>
        <v>3339332.3899999997</v>
      </c>
    </row>
    <row r="13" spans="1:7" s="227" customFormat="1" x14ac:dyDescent="0.25">
      <c r="A13" s="235" t="s">
        <v>561</v>
      </c>
      <c r="B13" s="237">
        <v>2310870</v>
      </c>
      <c r="C13" s="239">
        <v>0</v>
      </c>
      <c r="D13" s="74">
        <f t="shared" si="1"/>
        <v>2310870</v>
      </c>
      <c r="E13" s="241">
        <v>1388256.61</v>
      </c>
      <c r="F13" s="241">
        <v>1388256.61</v>
      </c>
      <c r="G13" s="74">
        <f t="shared" si="2"/>
        <v>922613.3899999999</v>
      </c>
    </row>
    <row r="14" spans="1:7" s="227" customFormat="1" x14ac:dyDescent="0.25">
      <c r="A14" s="235" t="s">
        <v>562</v>
      </c>
      <c r="B14" s="237">
        <v>3822822</v>
      </c>
      <c r="C14" s="239">
        <v>7000</v>
      </c>
      <c r="D14" s="74">
        <f t="shared" si="1"/>
        <v>3829822</v>
      </c>
      <c r="E14" s="241">
        <v>2139596.0299999998</v>
      </c>
      <c r="F14" s="241">
        <v>2139596.0299999998</v>
      </c>
      <c r="G14" s="74">
        <f t="shared" si="2"/>
        <v>1690225.9700000002</v>
      </c>
    </row>
    <row r="15" spans="1:7" s="227" customFormat="1" x14ac:dyDescent="0.25">
      <c r="A15" s="235" t="s">
        <v>563</v>
      </c>
      <c r="B15" s="237">
        <v>2264311</v>
      </c>
      <c r="C15" s="239">
        <v>0</v>
      </c>
      <c r="D15" s="74">
        <f t="shared" si="1"/>
        <v>2264311</v>
      </c>
      <c r="E15" s="241">
        <v>1260452.3799999999</v>
      </c>
      <c r="F15" s="241">
        <v>1260452.3799999999</v>
      </c>
      <c r="G15" s="74">
        <f t="shared" si="2"/>
        <v>1003858.6200000001</v>
      </c>
    </row>
    <row r="16" spans="1:7" s="227" customFormat="1" x14ac:dyDescent="0.25">
      <c r="A16" s="235" t="s">
        <v>564</v>
      </c>
      <c r="B16" s="237">
        <v>622502</v>
      </c>
      <c r="C16" s="239">
        <v>10000</v>
      </c>
      <c r="D16" s="74">
        <f t="shared" si="1"/>
        <v>632502</v>
      </c>
      <c r="E16" s="241">
        <v>325978.61</v>
      </c>
      <c r="F16" s="241">
        <v>325978.61</v>
      </c>
      <c r="G16" s="74">
        <f t="shared" si="2"/>
        <v>306523.39</v>
      </c>
    </row>
    <row r="17" spans="1:7" s="227" customFormat="1" x14ac:dyDescent="0.25">
      <c r="A17" s="235" t="s">
        <v>565</v>
      </c>
      <c r="B17" s="237">
        <v>304319</v>
      </c>
      <c r="C17" s="239">
        <v>0</v>
      </c>
      <c r="D17" s="74">
        <f t="shared" si="1"/>
        <v>304319</v>
      </c>
      <c r="E17" s="241">
        <v>186621.23</v>
      </c>
      <c r="F17" s="241">
        <v>186621.23</v>
      </c>
      <c r="G17" s="74">
        <f t="shared" si="2"/>
        <v>117697.76999999999</v>
      </c>
    </row>
    <row r="18" spans="1:7" s="227" customFormat="1" x14ac:dyDescent="0.25">
      <c r="A18" s="235" t="s">
        <v>566</v>
      </c>
      <c r="B18" s="237">
        <v>29397749</v>
      </c>
      <c r="C18" s="239">
        <v>-8392935.8000000007</v>
      </c>
      <c r="D18" s="74">
        <f t="shared" si="1"/>
        <v>21004813.199999999</v>
      </c>
      <c r="E18" s="241">
        <v>5599906.3700000001</v>
      </c>
      <c r="F18" s="241">
        <v>5571630.3700000001</v>
      </c>
      <c r="G18" s="74">
        <f t="shared" si="2"/>
        <v>15404906.829999998</v>
      </c>
    </row>
    <row r="19" spans="1:7" s="227" customFormat="1" x14ac:dyDescent="0.25">
      <c r="A19" s="235" t="s">
        <v>567</v>
      </c>
      <c r="B19" s="237">
        <v>2050420</v>
      </c>
      <c r="C19" s="239">
        <v>-300000</v>
      </c>
      <c r="D19" s="74">
        <f t="shared" si="1"/>
        <v>1750420</v>
      </c>
      <c r="E19" s="241">
        <v>864874.97</v>
      </c>
      <c r="F19" s="241">
        <v>864874.97</v>
      </c>
      <c r="G19" s="74">
        <f t="shared" si="2"/>
        <v>885545.03</v>
      </c>
    </row>
    <row r="20" spans="1:7" s="227" customFormat="1" x14ac:dyDescent="0.25">
      <c r="A20" s="235" t="s">
        <v>568</v>
      </c>
      <c r="B20" s="237">
        <v>2335687</v>
      </c>
      <c r="C20" s="239">
        <v>0</v>
      </c>
      <c r="D20" s="74">
        <f t="shared" si="1"/>
        <v>2335687</v>
      </c>
      <c r="E20" s="241">
        <v>1185192.23</v>
      </c>
      <c r="F20" s="241">
        <v>1185192.23</v>
      </c>
      <c r="G20" s="74">
        <f t="shared" si="2"/>
        <v>1150494.77</v>
      </c>
    </row>
    <row r="21" spans="1:7" s="227" customFormat="1" x14ac:dyDescent="0.25">
      <c r="A21" s="235" t="s">
        <v>569</v>
      </c>
      <c r="B21" s="237">
        <v>7748463</v>
      </c>
      <c r="C21" s="239">
        <v>48861443.75</v>
      </c>
      <c r="D21" s="74">
        <f t="shared" si="1"/>
        <v>56609906.75</v>
      </c>
      <c r="E21" s="241">
        <v>12539608.82</v>
      </c>
      <c r="F21" s="241">
        <v>12539608.800000001</v>
      </c>
      <c r="G21" s="74">
        <f t="shared" si="2"/>
        <v>44070297.93</v>
      </c>
    </row>
    <row r="22" spans="1:7" s="227" customFormat="1" x14ac:dyDescent="0.25">
      <c r="A22" s="235" t="s">
        <v>570</v>
      </c>
      <c r="B22" s="237">
        <v>1781701</v>
      </c>
      <c r="C22" s="239">
        <v>178000</v>
      </c>
      <c r="D22" s="74">
        <f t="shared" si="1"/>
        <v>1959701</v>
      </c>
      <c r="E22" s="241">
        <v>1111473.55</v>
      </c>
      <c r="F22" s="241">
        <v>1111473.55</v>
      </c>
      <c r="G22" s="74">
        <f t="shared" si="2"/>
        <v>848227.45</v>
      </c>
    </row>
    <row r="23" spans="1:7" s="227" customFormat="1" x14ac:dyDescent="0.25">
      <c r="A23" s="235" t="s">
        <v>571</v>
      </c>
      <c r="B23" s="237">
        <v>24936701</v>
      </c>
      <c r="C23" s="239">
        <v>450000</v>
      </c>
      <c r="D23" s="74">
        <f t="shared" si="1"/>
        <v>25386701</v>
      </c>
      <c r="E23" s="241">
        <v>13959233.42</v>
      </c>
      <c r="F23" s="241">
        <v>13959233.42</v>
      </c>
      <c r="G23" s="74">
        <f t="shared" si="2"/>
        <v>11427467.58</v>
      </c>
    </row>
    <row r="24" spans="1:7" s="227" customFormat="1" x14ac:dyDescent="0.25">
      <c r="A24" s="235" t="s">
        <v>572</v>
      </c>
      <c r="B24" s="237">
        <v>11314559</v>
      </c>
      <c r="C24" s="239">
        <v>10673716</v>
      </c>
      <c r="D24" s="74">
        <f t="shared" si="1"/>
        <v>21988275</v>
      </c>
      <c r="E24" s="241">
        <v>18291915.719999999</v>
      </c>
      <c r="F24" s="241">
        <v>18291915.719999999</v>
      </c>
      <c r="G24" s="74">
        <f t="shared" si="2"/>
        <v>3696359.2800000012</v>
      </c>
    </row>
    <row r="25" spans="1:7" s="227" customFormat="1" x14ac:dyDescent="0.25">
      <c r="A25" s="235" t="s">
        <v>573</v>
      </c>
      <c r="B25" s="237">
        <v>4594286</v>
      </c>
      <c r="C25" s="239">
        <v>120000</v>
      </c>
      <c r="D25" s="74">
        <f t="shared" si="1"/>
        <v>4714286</v>
      </c>
      <c r="E25" s="241">
        <v>2934435.93</v>
      </c>
      <c r="F25" s="241">
        <v>2934435.93</v>
      </c>
      <c r="G25" s="74">
        <f t="shared" si="2"/>
        <v>1779850.0699999998</v>
      </c>
    </row>
    <row r="26" spans="1:7" s="227" customFormat="1" x14ac:dyDescent="0.25">
      <c r="A26" s="235" t="s">
        <v>574</v>
      </c>
      <c r="B26" s="237">
        <v>4241745</v>
      </c>
      <c r="C26" s="239">
        <v>90000</v>
      </c>
      <c r="D26" s="74">
        <f t="shared" si="1"/>
        <v>4331745</v>
      </c>
      <c r="E26" s="241">
        <v>2739595.41</v>
      </c>
      <c r="F26" s="241">
        <v>2739595.41</v>
      </c>
      <c r="G26" s="74">
        <f t="shared" si="2"/>
        <v>1592149.5899999999</v>
      </c>
    </row>
    <row r="27" spans="1:7" s="227" customFormat="1" x14ac:dyDescent="0.25">
      <c r="A27" s="235" t="s">
        <v>575</v>
      </c>
      <c r="B27" s="237">
        <v>2624463</v>
      </c>
      <c r="C27" s="239">
        <v>150000</v>
      </c>
      <c r="D27" s="74">
        <f t="shared" si="1"/>
        <v>2774463</v>
      </c>
      <c r="E27" s="241">
        <v>1612208.08</v>
      </c>
      <c r="F27" s="241">
        <v>1612166.39</v>
      </c>
      <c r="G27" s="74">
        <f t="shared" si="2"/>
        <v>1162254.92</v>
      </c>
    </row>
    <row r="28" spans="1:7" s="227" customFormat="1" x14ac:dyDescent="0.25">
      <c r="A28" s="235" t="s">
        <v>576</v>
      </c>
      <c r="B28" s="237">
        <v>3832873</v>
      </c>
      <c r="C28" s="239">
        <v>1239000</v>
      </c>
      <c r="D28" s="74">
        <f t="shared" si="1"/>
        <v>5071873</v>
      </c>
      <c r="E28" s="241">
        <v>1622424.86</v>
      </c>
      <c r="F28" s="241">
        <v>1622424.86</v>
      </c>
      <c r="G28" s="74">
        <f t="shared" si="2"/>
        <v>3449448.1399999997</v>
      </c>
    </row>
    <row r="29" spans="1:7" s="227" customFormat="1" x14ac:dyDescent="0.25">
      <c r="A29" s="235" t="s">
        <v>577</v>
      </c>
      <c r="B29" s="237">
        <v>6458955</v>
      </c>
      <c r="C29" s="239">
        <v>5205000</v>
      </c>
      <c r="D29" s="74">
        <f t="shared" si="1"/>
        <v>11663955</v>
      </c>
      <c r="E29" s="241">
        <v>8245310.5499999998</v>
      </c>
      <c r="F29" s="241">
        <v>8245310.5499999998</v>
      </c>
      <c r="G29" s="74">
        <f t="shared" si="2"/>
        <v>3418644.45</v>
      </c>
    </row>
    <row r="30" spans="1:7" s="227" customFormat="1" x14ac:dyDescent="0.25">
      <c r="A30" s="235" t="s">
        <v>578</v>
      </c>
      <c r="B30" s="237">
        <v>1145669</v>
      </c>
      <c r="C30" s="239">
        <v>22800000</v>
      </c>
      <c r="D30" s="74">
        <f t="shared" si="1"/>
        <v>23945669</v>
      </c>
      <c r="E30" s="241">
        <v>6462036.2999999998</v>
      </c>
      <c r="F30" s="241">
        <v>6462036.2999999998</v>
      </c>
      <c r="G30" s="74">
        <f t="shared" si="2"/>
        <v>17483632.699999999</v>
      </c>
    </row>
    <row r="31" spans="1:7" s="227" customFormat="1" x14ac:dyDescent="0.25">
      <c r="A31" s="235" t="s">
        <v>579</v>
      </c>
      <c r="B31" s="237">
        <v>853379</v>
      </c>
      <c r="C31" s="239">
        <v>150000</v>
      </c>
      <c r="D31" s="74">
        <f t="shared" si="1"/>
        <v>1003379</v>
      </c>
      <c r="E31" s="241">
        <v>581128.84</v>
      </c>
      <c r="F31" s="241">
        <v>581128.84</v>
      </c>
      <c r="G31" s="74">
        <f t="shared" si="2"/>
        <v>422250.16000000003</v>
      </c>
    </row>
    <row r="32" spans="1:7" s="227" customFormat="1" x14ac:dyDescent="0.25">
      <c r="A32" s="235" t="s">
        <v>580</v>
      </c>
      <c r="B32" s="237">
        <v>1007413</v>
      </c>
      <c r="C32" s="239">
        <v>0</v>
      </c>
      <c r="D32" s="74">
        <f t="shared" si="1"/>
        <v>1007413</v>
      </c>
      <c r="E32" s="241">
        <v>193655.26</v>
      </c>
      <c r="F32" s="241">
        <v>193655.26</v>
      </c>
      <c r="G32" s="74">
        <f t="shared" si="2"/>
        <v>813757.74</v>
      </c>
    </row>
    <row r="33" spans="1:7" s="227" customFormat="1" x14ac:dyDescent="0.25">
      <c r="A33" s="235" t="s">
        <v>581</v>
      </c>
      <c r="B33" s="237">
        <v>2375806</v>
      </c>
      <c r="C33" s="239">
        <v>873000</v>
      </c>
      <c r="D33" s="74">
        <f t="shared" si="1"/>
        <v>3248806</v>
      </c>
      <c r="E33" s="241">
        <v>1472493.91</v>
      </c>
      <c r="F33" s="241">
        <v>1472493.91</v>
      </c>
      <c r="G33" s="74">
        <f t="shared" si="2"/>
        <v>1776312.09</v>
      </c>
    </row>
    <row r="34" spans="1:7" s="227" customFormat="1" x14ac:dyDescent="0.25">
      <c r="A34" s="235" t="s">
        <v>582</v>
      </c>
      <c r="B34" s="237">
        <v>245569</v>
      </c>
      <c r="C34" s="239">
        <v>0</v>
      </c>
      <c r="D34" s="74">
        <f t="shared" si="1"/>
        <v>245569</v>
      </c>
      <c r="E34" s="241">
        <v>89871.69</v>
      </c>
      <c r="F34" s="241">
        <v>89871.69</v>
      </c>
      <c r="G34" s="74">
        <f t="shared" si="2"/>
        <v>155697.31</v>
      </c>
    </row>
    <row r="35" spans="1:7" s="227" customFormat="1" x14ac:dyDescent="0.25">
      <c r="A35" s="235" t="s">
        <v>583</v>
      </c>
      <c r="B35" s="237">
        <v>13421071.33</v>
      </c>
      <c r="C35" s="239">
        <v>1312200</v>
      </c>
      <c r="D35" s="74">
        <f t="shared" si="1"/>
        <v>14733271.33</v>
      </c>
      <c r="E35" s="241">
        <v>8851795.7899999991</v>
      </c>
      <c r="F35" s="241">
        <v>8851683.7899999991</v>
      </c>
      <c r="G35" s="74">
        <f t="shared" si="2"/>
        <v>5881475.540000001</v>
      </c>
    </row>
    <row r="36" spans="1:7" s="227" customFormat="1" x14ac:dyDescent="0.25">
      <c r="A36" s="235" t="s">
        <v>584</v>
      </c>
      <c r="B36" s="237">
        <v>30789427.670000002</v>
      </c>
      <c r="C36" s="239">
        <v>3500000</v>
      </c>
      <c r="D36" s="74">
        <f t="shared" si="1"/>
        <v>34289427.670000002</v>
      </c>
      <c r="E36" s="241">
        <v>23464764.609999999</v>
      </c>
      <c r="F36" s="241">
        <v>22587596.48</v>
      </c>
      <c r="G36" s="74">
        <f t="shared" si="2"/>
        <v>10824663.060000002</v>
      </c>
    </row>
    <row r="37" spans="1:7" s="227" customFormat="1" x14ac:dyDescent="0.25">
      <c r="A37" s="235" t="s">
        <v>585</v>
      </c>
      <c r="B37" s="237">
        <v>1461260</v>
      </c>
      <c r="C37" s="239">
        <v>25000</v>
      </c>
      <c r="D37" s="74">
        <f t="shared" si="1"/>
        <v>1486260</v>
      </c>
      <c r="E37" s="241">
        <v>912610.08</v>
      </c>
      <c r="F37" s="241">
        <v>912610.08</v>
      </c>
      <c r="G37" s="74">
        <f t="shared" si="2"/>
        <v>573649.92000000004</v>
      </c>
    </row>
    <row r="38" spans="1:7" s="227" customFormat="1" x14ac:dyDescent="0.25">
      <c r="A38" s="235" t="s">
        <v>586</v>
      </c>
      <c r="B38" s="237">
        <v>2994116</v>
      </c>
      <c r="C38" s="239">
        <v>235000</v>
      </c>
      <c r="D38" s="74">
        <f t="shared" si="1"/>
        <v>3229116</v>
      </c>
      <c r="E38" s="241">
        <v>2115465</v>
      </c>
      <c r="F38" s="241">
        <v>2115465</v>
      </c>
      <c r="G38" s="74">
        <f t="shared" si="2"/>
        <v>1113651</v>
      </c>
    </row>
    <row r="39" spans="1:7" s="227" customFormat="1" x14ac:dyDescent="0.25">
      <c r="A39" s="235" t="s">
        <v>587</v>
      </c>
      <c r="B39" s="237">
        <v>657451</v>
      </c>
      <c r="C39" s="239">
        <v>0</v>
      </c>
      <c r="D39" s="74">
        <f t="shared" si="1"/>
        <v>657451</v>
      </c>
      <c r="E39" s="241">
        <v>321013.46000000002</v>
      </c>
      <c r="F39" s="241">
        <v>321013.46000000002</v>
      </c>
      <c r="G39" s="74">
        <f t="shared" si="2"/>
        <v>336437.54</v>
      </c>
    </row>
    <row r="40" spans="1:7" s="227" customFormat="1" x14ac:dyDescent="0.25">
      <c r="A40" s="235" t="s">
        <v>588</v>
      </c>
      <c r="B40" s="237">
        <v>12445484</v>
      </c>
      <c r="C40" s="239">
        <v>2000000</v>
      </c>
      <c r="D40" s="74">
        <f t="shared" si="1"/>
        <v>14445484</v>
      </c>
      <c r="E40" s="241">
        <v>8697850.9800000004</v>
      </c>
      <c r="F40" s="241">
        <v>8697850.9800000004</v>
      </c>
      <c r="G40" s="74">
        <f t="shared" si="2"/>
        <v>5747633.0199999996</v>
      </c>
    </row>
    <row r="41" spans="1:7" s="227" customFormat="1" x14ac:dyDescent="0.25">
      <c r="A41" s="235" t="s">
        <v>589</v>
      </c>
      <c r="B41" s="237">
        <v>3883525</v>
      </c>
      <c r="C41" s="239">
        <v>0</v>
      </c>
      <c r="D41" s="74">
        <f t="shared" si="1"/>
        <v>3883525</v>
      </c>
      <c r="E41" s="241">
        <v>1918129.8</v>
      </c>
      <c r="F41" s="241">
        <v>1918129.8</v>
      </c>
      <c r="G41" s="74">
        <f t="shared" si="2"/>
        <v>1965395.2</v>
      </c>
    </row>
    <row r="42" spans="1:7" s="227" customFormat="1" x14ac:dyDescent="0.25">
      <c r="A42" s="235" t="s">
        <v>590</v>
      </c>
      <c r="B42" s="237">
        <v>2743524</v>
      </c>
      <c r="C42" s="239">
        <v>191000</v>
      </c>
      <c r="D42" s="74">
        <f t="shared" si="1"/>
        <v>2934524</v>
      </c>
      <c r="E42" s="241">
        <v>1730058.22</v>
      </c>
      <c r="F42" s="241">
        <v>1730058.22</v>
      </c>
      <c r="G42" s="74">
        <f t="shared" si="2"/>
        <v>1204465.78</v>
      </c>
    </row>
    <row r="43" spans="1:7" s="227" customFormat="1" x14ac:dyDescent="0.25">
      <c r="A43" s="235" t="s">
        <v>591</v>
      </c>
      <c r="B43" s="237">
        <v>2659324</v>
      </c>
      <c r="C43" s="239">
        <v>850000</v>
      </c>
      <c r="D43" s="74">
        <f t="shared" si="1"/>
        <v>3509324</v>
      </c>
      <c r="E43" s="241">
        <v>1800107.63</v>
      </c>
      <c r="F43" s="241">
        <v>1800107.63</v>
      </c>
      <c r="G43" s="74">
        <f t="shared" si="2"/>
        <v>1709216.37</v>
      </c>
    </row>
    <row r="44" spans="1:7" s="227" customFormat="1" x14ac:dyDescent="0.25">
      <c r="A44" s="235" t="s">
        <v>592</v>
      </c>
      <c r="B44" s="237">
        <v>6373856</v>
      </c>
      <c r="C44" s="239">
        <v>3175000</v>
      </c>
      <c r="D44" s="74">
        <f t="shared" si="1"/>
        <v>9548856</v>
      </c>
      <c r="E44" s="241">
        <v>8808509.5299999993</v>
      </c>
      <c r="F44" s="241">
        <v>8808509.5299999993</v>
      </c>
      <c r="G44" s="74">
        <f t="shared" si="2"/>
        <v>740346.47000000067</v>
      </c>
    </row>
    <row r="45" spans="1:7" s="227" customFormat="1" x14ac:dyDescent="0.25">
      <c r="A45" s="235" t="s">
        <v>593</v>
      </c>
      <c r="B45" s="237">
        <v>8700753</v>
      </c>
      <c r="C45" s="239">
        <v>873000</v>
      </c>
      <c r="D45" s="74">
        <f t="shared" si="1"/>
        <v>9573753</v>
      </c>
      <c r="E45" s="241">
        <v>7196263.4299999997</v>
      </c>
      <c r="F45" s="241">
        <v>7129913.4299999997</v>
      </c>
      <c r="G45" s="74">
        <f t="shared" si="2"/>
        <v>2377489.5700000003</v>
      </c>
    </row>
    <row r="46" spans="1:7" s="227" customFormat="1" x14ac:dyDescent="0.25">
      <c r="A46" s="235" t="s">
        <v>594</v>
      </c>
      <c r="B46" s="237">
        <v>2086718</v>
      </c>
      <c r="C46" s="239">
        <v>30000</v>
      </c>
      <c r="D46" s="74">
        <f t="shared" si="1"/>
        <v>2116718</v>
      </c>
      <c r="E46" s="241">
        <v>1354445.8</v>
      </c>
      <c r="F46" s="241">
        <v>1354445.8</v>
      </c>
      <c r="G46" s="74">
        <f t="shared" si="2"/>
        <v>762272.2</v>
      </c>
    </row>
    <row r="47" spans="1:7" x14ac:dyDescent="0.25">
      <c r="A47" s="235" t="s">
        <v>595</v>
      </c>
      <c r="B47" s="237">
        <v>3499519</v>
      </c>
      <c r="C47" s="239">
        <v>400000</v>
      </c>
      <c r="D47" s="74">
        <f>B47+C47</f>
        <v>3899519</v>
      </c>
      <c r="E47" s="241">
        <v>2480045.37</v>
      </c>
      <c r="F47" s="241">
        <v>2479953.5099999998</v>
      </c>
      <c r="G47" s="74">
        <f>D47-E47</f>
        <v>1419473.63</v>
      </c>
    </row>
    <row r="48" spans="1:7" x14ac:dyDescent="0.25">
      <c r="A48" s="235" t="s">
        <v>596</v>
      </c>
      <c r="B48" s="237">
        <v>1220727</v>
      </c>
      <c r="C48" s="239">
        <v>550000</v>
      </c>
      <c r="D48" s="74">
        <f t="shared" si="1"/>
        <v>1770727</v>
      </c>
      <c r="E48" s="241">
        <v>720317.32</v>
      </c>
      <c r="F48" s="241">
        <v>720206.96</v>
      </c>
      <c r="G48" s="74">
        <f t="shared" si="2"/>
        <v>1050409.6800000002</v>
      </c>
    </row>
    <row r="49" spans="1:7" x14ac:dyDescent="0.25">
      <c r="A49" s="235" t="s">
        <v>597</v>
      </c>
      <c r="B49" s="237">
        <v>1885469</v>
      </c>
      <c r="C49" s="239">
        <v>268000</v>
      </c>
      <c r="D49" s="74">
        <f t="shared" si="1"/>
        <v>2153469</v>
      </c>
      <c r="E49" s="241">
        <v>688839.97</v>
      </c>
      <c r="F49" s="241">
        <v>688797.99</v>
      </c>
      <c r="G49" s="74">
        <f t="shared" si="2"/>
        <v>1464629.03</v>
      </c>
    </row>
    <row r="50" spans="1:7" s="227" customFormat="1" x14ac:dyDescent="0.25">
      <c r="A50" s="235" t="s">
        <v>598</v>
      </c>
      <c r="B50" s="237">
        <v>908372</v>
      </c>
      <c r="C50" s="239">
        <v>517000</v>
      </c>
      <c r="D50" s="74">
        <f t="shared" si="1"/>
        <v>1425372</v>
      </c>
      <c r="E50" s="241">
        <v>1031173.5</v>
      </c>
      <c r="F50" s="241">
        <v>1022810.39</v>
      </c>
      <c r="G50" s="74">
        <f t="shared" si="2"/>
        <v>394198.5</v>
      </c>
    </row>
    <row r="51" spans="1:7" s="227" customFormat="1" x14ac:dyDescent="0.25">
      <c r="A51" s="235" t="s">
        <v>599</v>
      </c>
      <c r="B51" s="237">
        <v>888338</v>
      </c>
      <c r="C51" s="239">
        <v>0</v>
      </c>
      <c r="D51" s="74">
        <f t="shared" si="1"/>
        <v>888338</v>
      </c>
      <c r="E51" s="241">
        <v>445142</v>
      </c>
      <c r="F51" s="241">
        <v>445142</v>
      </c>
      <c r="G51" s="74">
        <f t="shared" si="2"/>
        <v>443196</v>
      </c>
    </row>
    <row r="52" spans="1:7" x14ac:dyDescent="0.25">
      <c r="A52" s="235" t="s">
        <v>600</v>
      </c>
      <c r="B52" s="237">
        <v>5244916</v>
      </c>
      <c r="C52" s="239">
        <v>0</v>
      </c>
      <c r="D52" s="74">
        <f t="shared" si="1"/>
        <v>5244916</v>
      </c>
      <c r="E52" s="241">
        <v>3365045.34</v>
      </c>
      <c r="F52" s="241">
        <v>3365045.34</v>
      </c>
      <c r="G52" s="74">
        <f t="shared" si="2"/>
        <v>1879870.6600000001</v>
      </c>
    </row>
    <row r="53" spans="1:7" x14ac:dyDescent="0.25">
      <c r="A53" s="235" t="s">
        <v>601</v>
      </c>
      <c r="B53" s="237">
        <v>14202338</v>
      </c>
      <c r="C53" s="239">
        <v>800000</v>
      </c>
      <c r="D53" s="74">
        <f t="shared" si="1"/>
        <v>15002338</v>
      </c>
      <c r="E53" s="241">
        <v>11451753.529999999</v>
      </c>
      <c r="F53" s="241">
        <v>11451753.529999999</v>
      </c>
      <c r="G53" s="74">
        <f t="shared" si="2"/>
        <v>3550584.4700000007</v>
      </c>
    </row>
    <row r="54" spans="1:7" x14ac:dyDescent="0.25">
      <c r="A54" s="235" t="s">
        <v>602</v>
      </c>
      <c r="B54" s="237">
        <v>2619600</v>
      </c>
      <c r="C54" s="239">
        <v>450158</v>
      </c>
      <c r="D54" s="74">
        <f t="shared" si="1"/>
        <v>3069758</v>
      </c>
      <c r="E54" s="241">
        <v>2414858</v>
      </c>
      <c r="F54" s="241">
        <v>2414858</v>
      </c>
      <c r="G54" s="74">
        <f t="shared" si="2"/>
        <v>654900</v>
      </c>
    </row>
    <row r="55" spans="1:7" x14ac:dyDescent="0.25">
      <c r="A55" s="235" t="s">
        <v>603</v>
      </c>
      <c r="B55" s="237">
        <v>0</v>
      </c>
      <c r="C55" s="239">
        <v>3600000</v>
      </c>
      <c r="D55" s="74">
        <f t="shared" si="1"/>
        <v>3600000</v>
      </c>
      <c r="E55" s="241">
        <v>0</v>
      </c>
      <c r="F55" s="241">
        <v>0</v>
      </c>
      <c r="G55" s="74">
        <f t="shared" si="2"/>
        <v>3600000</v>
      </c>
    </row>
    <row r="56" spans="1:7" x14ac:dyDescent="0.25">
      <c r="A56" s="30" t="s">
        <v>153</v>
      </c>
      <c r="B56" s="48"/>
      <c r="C56" s="48"/>
      <c r="D56" s="48"/>
      <c r="E56" s="48"/>
      <c r="F56" s="48"/>
      <c r="G56" s="48"/>
    </row>
    <row r="57" spans="1:7" x14ac:dyDescent="0.25">
      <c r="A57" s="3" t="s">
        <v>389</v>
      </c>
      <c r="B57" s="4">
        <f>SUM(B58:B74)</f>
        <v>272700000</v>
      </c>
      <c r="C57" s="4">
        <f t="shared" ref="C57:G57" si="3">SUM(C58:C74)</f>
        <v>35551225.68</v>
      </c>
      <c r="D57" s="4">
        <f t="shared" si="3"/>
        <v>308251225.68000001</v>
      </c>
      <c r="E57" s="4">
        <f t="shared" si="3"/>
        <v>88490696.209999993</v>
      </c>
      <c r="F57" s="4">
        <f t="shared" si="3"/>
        <v>88183380.459999979</v>
      </c>
      <c r="G57" s="4">
        <f t="shared" si="3"/>
        <v>219760529.47000003</v>
      </c>
    </row>
    <row r="58" spans="1:7" x14ac:dyDescent="0.25">
      <c r="A58" s="236" t="s">
        <v>566</v>
      </c>
      <c r="B58" s="238">
        <v>11466408.84</v>
      </c>
      <c r="C58" s="240">
        <v>2827991</v>
      </c>
      <c r="D58" s="74">
        <f>B58+C58</f>
        <v>14294399.84</v>
      </c>
      <c r="E58" s="242">
        <v>2624462.9900000002</v>
      </c>
      <c r="F58" s="242">
        <v>2624462.9900000002</v>
      </c>
      <c r="G58" s="74">
        <f>D58-E58</f>
        <v>11669936.85</v>
      </c>
    </row>
    <row r="59" spans="1:7" s="234" customFormat="1" x14ac:dyDescent="0.25">
      <c r="A59" s="236" t="s">
        <v>569</v>
      </c>
      <c r="B59" s="238">
        <v>151450000</v>
      </c>
      <c r="C59" s="240">
        <v>-2470745.84</v>
      </c>
      <c r="D59" s="74">
        <f t="shared" ref="D59:D74" si="4">B59+C59</f>
        <v>148979254.16</v>
      </c>
      <c r="E59" s="242">
        <v>9658788.7599999998</v>
      </c>
      <c r="F59" s="242">
        <v>9658788.7599999998</v>
      </c>
      <c r="G59" s="74">
        <f t="shared" ref="G59:G74" si="5">D59-E59</f>
        <v>139320465.40000001</v>
      </c>
    </row>
    <row r="60" spans="1:7" s="234" customFormat="1" x14ac:dyDescent="0.25">
      <c r="A60" s="236" t="s">
        <v>571</v>
      </c>
      <c r="B60" s="238">
        <v>27600000</v>
      </c>
      <c r="C60" s="240">
        <v>0</v>
      </c>
      <c r="D60" s="74">
        <f t="shared" si="4"/>
        <v>27600000</v>
      </c>
      <c r="E60" s="242">
        <v>20700000</v>
      </c>
      <c r="F60" s="242">
        <v>20700000</v>
      </c>
      <c r="G60" s="74">
        <f t="shared" si="5"/>
        <v>6900000</v>
      </c>
    </row>
    <row r="61" spans="1:7" s="234" customFormat="1" x14ac:dyDescent="0.25">
      <c r="A61" s="236" t="s">
        <v>577</v>
      </c>
      <c r="B61" s="238">
        <v>5250000</v>
      </c>
      <c r="C61" s="240">
        <v>8874744.5199999996</v>
      </c>
      <c r="D61" s="74">
        <f t="shared" si="4"/>
        <v>14124744.52</v>
      </c>
      <c r="E61" s="242">
        <v>927744.52</v>
      </c>
      <c r="F61" s="242">
        <v>927744.52</v>
      </c>
      <c r="G61" s="74">
        <f t="shared" si="5"/>
        <v>13197000</v>
      </c>
    </row>
    <row r="62" spans="1:7" s="234" customFormat="1" x14ac:dyDescent="0.25">
      <c r="A62" s="236" t="s">
        <v>578</v>
      </c>
      <c r="B62" s="238">
        <v>0</v>
      </c>
      <c r="C62" s="240">
        <v>9450000</v>
      </c>
      <c r="D62" s="74">
        <f t="shared" si="4"/>
        <v>9450000</v>
      </c>
      <c r="E62" s="242">
        <v>3938947.6</v>
      </c>
      <c r="F62" s="242">
        <v>3938947.6</v>
      </c>
      <c r="G62" s="74">
        <f t="shared" si="5"/>
        <v>5511052.4000000004</v>
      </c>
    </row>
    <row r="63" spans="1:7" s="234" customFormat="1" x14ac:dyDescent="0.25">
      <c r="A63" s="236" t="s">
        <v>604</v>
      </c>
      <c r="B63" s="238">
        <v>44395261</v>
      </c>
      <c r="C63" s="240">
        <v>2491016</v>
      </c>
      <c r="D63" s="74">
        <f t="shared" si="4"/>
        <v>46886277</v>
      </c>
      <c r="E63" s="242">
        <v>24807911.93</v>
      </c>
      <c r="F63" s="242">
        <v>24803157.539999999</v>
      </c>
      <c r="G63" s="74">
        <f t="shared" si="5"/>
        <v>22078365.07</v>
      </c>
    </row>
    <row r="64" spans="1:7" s="234" customFormat="1" x14ac:dyDescent="0.25">
      <c r="A64" s="236" t="s">
        <v>605</v>
      </c>
      <c r="B64" s="238">
        <v>8451731</v>
      </c>
      <c r="C64" s="240">
        <v>1124000</v>
      </c>
      <c r="D64" s="74">
        <f t="shared" si="4"/>
        <v>9575731</v>
      </c>
      <c r="E64" s="242">
        <v>5559289.7599999998</v>
      </c>
      <c r="F64" s="242">
        <v>5291058.5</v>
      </c>
      <c r="G64" s="74">
        <f t="shared" si="5"/>
        <v>4016441.24</v>
      </c>
    </row>
    <row r="65" spans="1:7" s="234" customFormat="1" x14ac:dyDescent="0.25">
      <c r="A65" s="236" t="s">
        <v>606</v>
      </c>
      <c r="B65" s="238">
        <v>2842329</v>
      </c>
      <c r="C65" s="240">
        <v>91000</v>
      </c>
      <c r="D65" s="74">
        <f t="shared" si="4"/>
        <v>2933329</v>
      </c>
      <c r="E65" s="242">
        <v>1650695.01</v>
      </c>
      <c r="F65" s="242">
        <v>1650695.01</v>
      </c>
      <c r="G65" s="74">
        <f t="shared" si="5"/>
        <v>1282633.99</v>
      </c>
    </row>
    <row r="66" spans="1:7" s="234" customFormat="1" x14ac:dyDescent="0.25">
      <c r="A66" s="236" t="s">
        <v>607</v>
      </c>
      <c r="B66" s="238">
        <v>1326661</v>
      </c>
      <c r="C66" s="240">
        <v>35000</v>
      </c>
      <c r="D66" s="74">
        <f t="shared" si="4"/>
        <v>1361661</v>
      </c>
      <c r="E66" s="242">
        <v>868999.07</v>
      </c>
      <c r="F66" s="242">
        <v>868999.07</v>
      </c>
      <c r="G66" s="74">
        <f t="shared" si="5"/>
        <v>492661.93000000005</v>
      </c>
    </row>
    <row r="67" spans="1:7" s="234" customFormat="1" x14ac:dyDescent="0.25">
      <c r="A67" s="236" t="s">
        <v>608</v>
      </c>
      <c r="B67" s="238">
        <v>426911</v>
      </c>
      <c r="C67" s="240">
        <v>0</v>
      </c>
      <c r="D67" s="74">
        <f t="shared" si="4"/>
        <v>426911</v>
      </c>
      <c r="E67" s="242">
        <v>242140.1</v>
      </c>
      <c r="F67" s="242">
        <v>242140.1</v>
      </c>
      <c r="G67" s="74">
        <f t="shared" si="5"/>
        <v>184770.9</v>
      </c>
    </row>
    <row r="68" spans="1:7" x14ac:dyDescent="0.25">
      <c r="A68" s="236" t="s">
        <v>581</v>
      </c>
      <c r="B68" s="238">
        <v>0</v>
      </c>
      <c r="C68" s="240">
        <v>608000</v>
      </c>
      <c r="D68" s="74">
        <f t="shared" si="4"/>
        <v>608000</v>
      </c>
      <c r="E68" s="242">
        <v>0</v>
      </c>
      <c r="F68" s="242">
        <v>0</v>
      </c>
      <c r="G68" s="74">
        <f t="shared" si="5"/>
        <v>608000</v>
      </c>
    </row>
    <row r="69" spans="1:7" x14ac:dyDescent="0.25">
      <c r="A69" s="236" t="s">
        <v>583</v>
      </c>
      <c r="B69" s="238">
        <v>15340698.16</v>
      </c>
      <c r="C69" s="240">
        <v>6100000</v>
      </c>
      <c r="D69" s="74">
        <f t="shared" si="4"/>
        <v>21440698.16</v>
      </c>
      <c r="E69" s="242">
        <v>13655035.210000001</v>
      </c>
      <c r="F69" s="242">
        <v>13655035.210000001</v>
      </c>
      <c r="G69" s="74">
        <f t="shared" si="5"/>
        <v>7785662.9499999993</v>
      </c>
    </row>
    <row r="70" spans="1:7" x14ac:dyDescent="0.25">
      <c r="A70" s="236" t="s">
        <v>584</v>
      </c>
      <c r="B70" s="238">
        <v>4150000</v>
      </c>
      <c r="C70" s="240">
        <v>5300000</v>
      </c>
      <c r="D70" s="74">
        <f t="shared" si="4"/>
        <v>9450000</v>
      </c>
      <c r="E70" s="242">
        <v>3533503.98</v>
      </c>
      <c r="F70" s="242">
        <v>3499173.88</v>
      </c>
      <c r="G70" s="74">
        <f t="shared" si="5"/>
        <v>5916496.0199999996</v>
      </c>
    </row>
    <row r="71" spans="1:7" x14ac:dyDescent="0.25">
      <c r="A71" s="236" t="s">
        <v>592</v>
      </c>
      <c r="B71" s="238">
        <v>0</v>
      </c>
      <c r="C71" s="240">
        <v>733000</v>
      </c>
      <c r="D71" s="74">
        <f t="shared" si="4"/>
        <v>733000</v>
      </c>
      <c r="E71" s="242">
        <v>149999.99</v>
      </c>
      <c r="F71" s="242">
        <v>149999.99</v>
      </c>
      <c r="G71" s="74">
        <f t="shared" si="5"/>
        <v>583000.01</v>
      </c>
    </row>
    <row r="72" spans="1:7" x14ac:dyDescent="0.25">
      <c r="A72" s="236" t="s">
        <v>597</v>
      </c>
      <c r="B72" s="238">
        <v>0</v>
      </c>
      <c r="C72" s="240">
        <v>200000</v>
      </c>
      <c r="D72" s="74">
        <f t="shared" si="4"/>
        <v>200000</v>
      </c>
      <c r="E72" s="242">
        <v>0</v>
      </c>
      <c r="F72" s="242">
        <v>0</v>
      </c>
      <c r="G72" s="74">
        <f t="shared" si="5"/>
        <v>200000</v>
      </c>
    </row>
    <row r="73" spans="1:7" x14ac:dyDescent="0.25">
      <c r="A73" s="236" t="s">
        <v>598</v>
      </c>
      <c r="B73" s="238">
        <v>0</v>
      </c>
      <c r="C73" s="240">
        <v>100000</v>
      </c>
      <c r="D73" s="74">
        <f t="shared" si="4"/>
        <v>100000</v>
      </c>
      <c r="E73" s="242">
        <v>85957.29</v>
      </c>
      <c r="F73" s="242">
        <v>85957.29</v>
      </c>
      <c r="G73" s="74">
        <f t="shared" si="5"/>
        <v>14042.710000000006</v>
      </c>
    </row>
    <row r="74" spans="1:7" x14ac:dyDescent="0.25">
      <c r="A74" s="236" t="s">
        <v>599</v>
      </c>
      <c r="B74" s="238">
        <v>0</v>
      </c>
      <c r="C74" s="240">
        <v>87220</v>
      </c>
      <c r="D74" s="74">
        <f t="shared" si="4"/>
        <v>87220</v>
      </c>
      <c r="E74" s="242">
        <v>87220</v>
      </c>
      <c r="F74" s="242">
        <v>87220</v>
      </c>
      <c r="G74" s="74">
        <f t="shared" si="5"/>
        <v>0</v>
      </c>
    </row>
    <row r="75" spans="1:7" x14ac:dyDescent="0.25">
      <c r="A75" s="30" t="s">
        <v>153</v>
      </c>
      <c r="B75" s="48"/>
      <c r="C75" s="48"/>
      <c r="D75" s="48"/>
      <c r="E75" s="48"/>
      <c r="F75" s="48"/>
      <c r="G75" s="48"/>
    </row>
    <row r="76" spans="1:7" x14ac:dyDescent="0.25">
      <c r="A76" s="3" t="s">
        <v>385</v>
      </c>
      <c r="B76" s="4">
        <f>SUM(B57,B9)</f>
        <v>525000000</v>
      </c>
      <c r="C76" s="4">
        <f t="shared" ref="C76:G76" si="6">SUM(C57,C9)</f>
        <v>136441807.63</v>
      </c>
      <c r="D76" s="4">
        <f t="shared" si="6"/>
        <v>661441807.63</v>
      </c>
      <c r="E76" s="4">
        <f t="shared" si="6"/>
        <v>274153035.82999998</v>
      </c>
      <c r="F76" s="4">
        <f t="shared" si="6"/>
        <v>272865154.12</v>
      </c>
      <c r="G76" s="4">
        <f t="shared" si="6"/>
        <v>387288771.80000001</v>
      </c>
    </row>
    <row r="77" spans="1:7" x14ac:dyDescent="0.25">
      <c r="A77" s="54"/>
      <c r="B77" s="54"/>
      <c r="C77" s="54"/>
      <c r="D77" s="54"/>
      <c r="E77" s="54"/>
      <c r="F77" s="54"/>
      <c r="G77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56:G57 B9:G9 B75:G76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5:G76 B9:G9 B56:G5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90" zoomScaleNormal="90" workbookViewId="0">
      <selection activeCell="C43" sqref="C4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9" t="s">
        <v>390</v>
      </c>
      <c r="B1" s="210"/>
      <c r="C1" s="210"/>
      <c r="D1" s="210"/>
      <c r="E1" s="210"/>
      <c r="F1" s="210"/>
      <c r="G1" s="210"/>
    </row>
    <row r="2" spans="1:7" x14ac:dyDescent="0.25">
      <c r="A2" s="108" t="str">
        <f>'Formato 1'!A2</f>
        <v>Municipio de Valle de Santiago, Gto.</v>
      </c>
      <c r="B2" s="109"/>
      <c r="C2" s="109"/>
      <c r="D2" s="109"/>
      <c r="E2" s="109"/>
      <c r="F2" s="109"/>
      <c r="G2" s="110"/>
    </row>
    <row r="3" spans="1:7" x14ac:dyDescent="0.25">
      <c r="A3" s="111" t="s">
        <v>391</v>
      </c>
      <c r="B3" s="112"/>
      <c r="C3" s="112"/>
      <c r="D3" s="112"/>
      <c r="E3" s="112"/>
      <c r="F3" s="112"/>
      <c r="G3" s="113"/>
    </row>
    <row r="4" spans="1:7" x14ac:dyDescent="0.25">
      <c r="A4" s="111" t="s">
        <v>392</v>
      </c>
      <c r="B4" s="112"/>
      <c r="C4" s="112"/>
      <c r="D4" s="112"/>
      <c r="E4" s="112"/>
      <c r="F4" s="112"/>
      <c r="G4" s="113"/>
    </row>
    <row r="5" spans="1:7" x14ac:dyDescent="0.25">
      <c r="A5" s="111" t="str">
        <f>'Formato 3'!A4</f>
        <v>Del 1 de Enero al 30 de Septiembre de 2023 (b)</v>
      </c>
      <c r="B5" s="112"/>
      <c r="C5" s="112"/>
      <c r="D5" s="112"/>
      <c r="E5" s="112"/>
      <c r="F5" s="112"/>
      <c r="G5" s="113"/>
    </row>
    <row r="6" spans="1:7" ht="41.45" customHeight="1" x14ac:dyDescent="0.25">
      <c r="A6" s="114" t="s">
        <v>2</v>
      </c>
      <c r="B6" s="115"/>
      <c r="C6" s="115"/>
      <c r="D6" s="115"/>
      <c r="E6" s="115"/>
      <c r="F6" s="115"/>
      <c r="G6" s="116"/>
    </row>
    <row r="7" spans="1:7" ht="15.75" customHeight="1" x14ac:dyDescent="0.25">
      <c r="A7" s="198" t="s">
        <v>6</v>
      </c>
      <c r="B7" s="206" t="s">
        <v>304</v>
      </c>
      <c r="C7" s="207"/>
      <c r="D7" s="207"/>
      <c r="E7" s="207"/>
      <c r="F7" s="208"/>
      <c r="G7" s="202" t="s">
        <v>393</v>
      </c>
    </row>
    <row r="8" spans="1:7" ht="30" x14ac:dyDescent="0.25">
      <c r="A8" s="199"/>
      <c r="B8" s="24" t="s">
        <v>306</v>
      </c>
      <c r="C8" s="7" t="s">
        <v>394</v>
      </c>
      <c r="D8" s="24" t="s">
        <v>308</v>
      </c>
      <c r="E8" s="24" t="s">
        <v>192</v>
      </c>
      <c r="F8" s="31" t="s">
        <v>209</v>
      </c>
      <c r="G8" s="201"/>
    </row>
    <row r="9" spans="1:7" ht="16.5" customHeight="1" x14ac:dyDescent="0.25">
      <c r="A9" s="25" t="s">
        <v>395</v>
      </c>
      <c r="B9" s="29">
        <f>SUM(B10,B19,B27,B37)</f>
        <v>252300000</v>
      </c>
      <c r="C9" s="29">
        <f t="shared" ref="C9:G9" si="0">SUM(C10,C19,C27,C37)</f>
        <v>100890581.95</v>
      </c>
      <c r="D9" s="29">
        <f>SUM(D10,D19,D27,D37)</f>
        <v>353190581.94999993</v>
      </c>
      <c r="E9" s="29">
        <f t="shared" si="0"/>
        <v>185662339.62</v>
      </c>
      <c r="F9" s="29">
        <f t="shared" si="0"/>
        <v>184681773.66</v>
      </c>
      <c r="G9" s="29">
        <f>SUM(G10,G19,G27,G37)</f>
        <v>167528242.33000001</v>
      </c>
    </row>
    <row r="10" spans="1:7" ht="15" customHeight="1" x14ac:dyDescent="0.25">
      <c r="A10" s="57" t="s">
        <v>396</v>
      </c>
      <c r="B10" s="184">
        <f>SUM(B11:B18)</f>
        <v>115409770</v>
      </c>
      <c r="C10" s="184">
        <f t="shared" ref="C10:G10" si="1">SUM(C11:C18)</f>
        <v>-3419735.8000000007</v>
      </c>
      <c r="D10" s="184">
        <f>SUM(D11:D18)</f>
        <v>111990034.2</v>
      </c>
      <c r="E10" s="184">
        <f t="shared" si="1"/>
        <v>62741648.309999995</v>
      </c>
      <c r="F10" s="184">
        <f t="shared" si="1"/>
        <v>61836081.369999997</v>
      </c>
      <c r="G10" s="184">
        <f>SUM(G11:G18)</f>
        <v>49248385.890000008</v>
      </c>
    </row>
    <row r="11" spans="1:7" x14ac:dyDescent="0.25">
      <c r="A11" s="77" t="s">
        <v>397</v>
      </c>
      <c r="B11" s="244">
        <v>0</v>
      </c>
      <c r="C11" s="244">
        <v>0</v>
      </c>
      <c r="D11" s="184">
        <f>B11+C11</f>
        <v>0</v>
      </c>
      <c r="E11" s="244">
        <v>0</v>
      </c>
      <c r="F11" s="244">
        <v>0</v>
      </c>
      <c r="G11" s="184">
        <f>D11-E11</f>
        <v>0</v>
      </c>
    </row>
    <row r="12" spans="1:7" x14ac:dyDescent="0.25">
      <c r="A12" s="77" t="s">
        <v>398</v>
      </c>
      <c r="B12" s="245">
        <v>868071</v>
      </c>
      <c r="C12" s="245">
        <v>10000</v>
      </c>
      <c r="D12" s="184">
        <f t="shared" ref="D12:D18" si="2">B12+C12</f>
        <v>878071</v>
      </c>
      <c r="E12" s="245">
        <v>415850.3</v>
      </c>
      <c r="F12" s="245">
        <v>415850.3</v>
      </c>
      <c r="G12" s="184">
        <f t="shared" ref="G12:G18" si="3">D12-E12</f>
        <v>462220.7</v>
      </c>
    </row>
    <row r="13" spans="1:7" x14ac:dyDescent="0.25">
      <c r="A13" s="77" t="s">
        <v>399</v>
      </c>
      <c r="B13" s="245">
        <v>76552554</v>
      </c>
      <c r="C13" s="245">
        <v>5263200</v>
      </c>
      <c r="D13" s="184">
        <f t="shared" si="2"/>
        <v>81815754</v>
      </c>
      <c r="E13" s="245">
        <v>52441616.409999996</v>
      </c>
      <c r="F13" s="245">
        <v>51564325.469999999</v>
      </c>
      <c r="G13" s="184">
        <f t="shared" si="3"/>
        <v>29374137.590000004</v>
      </c>
    </row>
    <row r="14" spans="1:7" x14ac:dyDescent="0.25">
      <c r="A14" s="77" t="s">
        <v>400</v>
      </c>
      <c r="B14" s="244">
        <v>0</v>
      </c>
      <c r="C14" s="244">
        <v>0</v>
      </c>
      <c r="D14" s="184">
        <f t="shared" si="2"/>
        <v>0</v>
      </c>
      <c r="E14" s="244">
        <v>0</v>
      </c>
      <c r="F14" s="244">
        <v>0</v>
      </c>
      <c r="G14" s="184">
        <f t="shared" si="3"/>
        <v>0</v>
      </c>
    </row>
    <row r="15" spans="1:7" x14ac:dyDescent="0.25">
      <c r="A15" s="77" t="s">
        <v>401</v>
      </c>
      <c r="B15" s="245">
        <v>31448169</v>
      </c>
      <c r="C15" s="245">
        <v>-8692935.8000000007</v>
      </c>
      <c r="D15" s="184">
        <f t="shared" si="2"/>
        <v>22755233.199999999</v>
      </c>
      <c r="E15" s="245">
        <v>6464781.3399999999</v>
      </c>
      <c r="F15" s="245">
        <v>6436505.3399999999</v>
      </c>
      <c r="G15" s="184">
        <f t="shared" si="3"/>
        <v>16290451.859999999</v>
      </c>
    </row>
    <row r="16" spans="1:7" x14ac:dyDescent="0.25">
      <c r="A16" s="77" t="s">
        <v>402</v>
      </c>
      <c r="B16" s="244">
        <v>0</v>
      </c>
      <c r="C16" s="244">
        <v>0</v>
      </c>
      <c r="D16" s="184">
        <f t="shared" si="2"/>
        <v>0</v>
      </c>
      <c r="E16" s="244">
        <v>0</v>
      </c>
      <c r="F16" s="244">
        <v>0</v>
      </c>
      <c r="G16" s="184">
        <f t="shared" si="3"/>
        <v>0</v>
      </c>
    </row>
    <row r="17" spans="1:7" x14ac:dyDescent="0.25">
      <c r="A17" s="77" t="s">
        <v>403</v>
      </c>
      <c r="B17" s="244">
        <v>0</v>
      </c>
      <c r="C17" s="244">
        <v>0</v>
      </c>
      <c r="D17" s="184">
        <f t="shared" si="2"/>
        <v>0</v>
      </c>
      <c r="E17" s="244">
        <v>0</v>
      </c>
      <c r="F17" s="244">
        <v>0</v>
      </c>
      <c r="G17" s="184">
        <f t="shared" si="3"/>
        <v>0</v>
      </c>
    </row>
    <row r="18" spans="1:7" x14ac:dyDescent="0.25">
      <c r="A18" s="77" t="s">
        <v>404</v>
      </c>
      <c r="B18" s="245">
        <v>6540976</v>
      </c>
      <c r="C18" s="245">
        <v>0</v>
      </c>
      <c r="D18" s="184">
        <f t="shared" si="2"/>
        <v>6540976</v>
      </c>
      <c r="E18" s="245">
        <v>3419400.26</v>
      </c>
      <c r="F18" s="245">
        <v>3419400.26</v>
      </c>
      <c r="G18" s="184">
        <f t="shared" si="3"/>
        <v>3121575.74</v>
      </c>
    </row>
    <row r="19" spans="1:7" x14ac:dyDescent="0.25">
      <c r="A19" s="57" t="s">
        <v>405</v>
      </c>
      <c r="B19" s="184">
        <f>SUM(B20:B26)</f>
        <v>106066621</v>
      </c>
      <c r="C19" s="184">
        <f t="shared" ref="C19:G19" si="4">SUM(C20:C26)</f>
        <v>71696843.900000006</v>
      </c>
      <c r="D19" s="184">
        <f>SUM(D20:D26)</f>
        <v>177763464.89999998</v>
      </c>
      <c r="E19" s="184">
        <f t="shared" si="4"/>
        <v>89843830.290000007</v>
      </c>
      <c r="F19" s="184">
        <f t="shared" si="4"/>
        <v>89768831.269999996</v>
      </c>
      <c r="G19" s="184">
        <f>SUM(G20:G26)</f>
        <v>87919634.609999985</v>
      </c>
    </row>
    <row r="20" spans="1:7" x14ac:dyDescent="0.25">
      <c r="A20" s="77" t="s">
        <v>406</v>
      </c>
      <c r="B20" s="245">
        <v>13690365</v>
      </c>
      <c r="C20" s="245">
        <v>11546716</v>
      </c>
      <c r="D20" s="184">
        <f>B20+C20</f>
        <v>25237081</v>
      </c>
      <c r="E20" s="245">
        <v>19764409.629999999</v>
      </c>
      <c r="F20" s="245">
        <v>19764409.629999999</v>
      </c>
      <c r="G20" s="184">
        <f>D20-E20</f>
        <v>5472671.370000001</v>
      </c>
    </row>
    <row r="21" spans="1:7" x14ac:dyDescent="0.25">
      <c r="A21" s="77" t="s">
        <v>407</v>
      </c>
      <c r="B21" s="245">
        <v>56219187</v>
      </c>
      <c r="C21" s="245">
        <v>48560018.009999998</v>
      </c>
      <c r="D21" s="184">
        <f t="shared" ref="D21:D26" si="5">B21+C21</f>
        <v>104779205.00999999</v>
      </c>
      <c r="E21" s="245">
        <v>44012021.539999999</v>
      </c>
      <c r="F21" s="245">
        <v>44011979.829999998</v>
      </c>
      <c r="G21" s="184">
        <f t="shared" ref="G21:G26" si="6">D21-E21</f>
        <v>60767183.469999991</v>
      </c>
    </row>
    <row r="22" spans="1:7" x14ac:dyDescent="0.25">
      <c r="A22" s="77" t="s">
        <v>408</v>
      </c>
      <c r="B22" s="245">
        <v>853379</v>
      </c>
      <c r="C22" s="245">
        <v>150000</v>
      </c>
      <c r="D22" s="184">
        <f t="shared" si="5"/>
        <v>1003379</v>
      </c>
      <c r="E22" s="245">
        <v>581128.84</v>
      </c>
      <c r="F22" s="245">
        <v>581128.84</v>
      </c>
      <c r="G22" s="184">
        <f t="shared" si="6"/>
        <v>422250.16000000003</v>
      </c>
    </row>
    <row r="23" spans="1:7" x14ac:dyDescent="0.25">
      <c r="A23" s="77" t="s">
        <v>409</v>
      </c>
      <c r="B23" s="245">
        <v>8019655</v>
      </c>
      <c r="C23" s="245">
        <v>2749109.89</v>
      </c>
      <c r="D23" s="184">
        <f t="shared" si="5"/>
        <v>10768764.890000001</v>
      </c>
      <c r="E23" s="245">
        <v>6183666.4800000004</v>
      </c>
      <c r="F23" s="245">
        <v>6175101.1500000004</v>
      </c>
      <c r="G23" s="184">
        <f t="shared" si="6"/>
        <v>4585098.41</v>
      </c>
    </row>
    <row r="24" spans="1:7" x14ac:dyDescent="0.25">
      <c r="A24" s="77" t="s">
        <v>410</v>
      </c>
      <c r="B24" s="245">
        <v>9708166</v>
      </c>
      <c r="C24" s="245">
        <v>873000</v>
      </c>
      <c r="D24" s="184">
        <f t="shared" si="5"/>
        <v>10581166</v>
      </c>
      <c r="E24" s="245">
        <v>7389918.6900000004</v>
      </c>
      <c r="F24" s="245">
        <v>7323568.6900000004</v>
      </c>
      <c r="G24" s="184">
        <f t="shared" si="6"/>
        <v>3191247.3099999996</v>
      </c>
    </row>
    <row r="25" spans="1:7" x14ac:dyDescent="0.25">
      <c r="A25" s="77" t="s">
        <v>411</v>
      </c>
      <c r="B25" s="245">
        <v>17575869</v>
      </c>
      <c r="C25" s="245">
        <v>7818000</v>
      </c>
      <c r="D25" s="184">
        <f t="shared" si="5"/>
        <v>25393869</v>
      </c>
      <c r="E25" s="245">
        <v>11912685.109999999</v>
      </c>
      <c r="F25" s="245">
        <v>11912643.130000001</v>
      </c>
      <c r="G25" s="184">
        <f>D25-E25</f>
        <v>13481183.890000001</v>
      </c>
    </row>
    <row r="26" spans="1:7" x14ac:dyDescent="0.25">
      <c r="A26" s="77" t="s">
        <v>412</v>
      </c>
      <c r="B26" s="244">
        <v>0</v>
      </c>
      <c r="C26" s="244">
        <v>0</v>
      </c>
      <c r="D26" s="184">
        <f t="shared" si="5"/>
        <v>0</v>
      </c>
      <c r="E26" s="244">
        <v>0</v>
      </c>
      <c r="F26" s="244">
        <v>0</v>
      </c>
      <c r="G26" s="184">
        <f t="shared" si="6"/>
        <v>0</v>
      </c>
    </row>
    <row r="27" spans="1:7" x14ac:dyDescent="0.25">
      <c r="A27" s="57" t="s">
        <v>413</v>
      </c>
      <c r="B27" s="184">
        <f>SUM(B28:B36)</f>
        <v>14001671</v>
      </c>
      <c r="C27" s="184">
        <f t="shared" ref="C27:G27" si="7">SUM(C28:C36)</f>
        <v>27763315.849999998</v>
      </c>
      <c r="D27" s="184">
        <f>SUM(D28:D36)</f>
        <v>41764986.849999994</v>
      </c>
      <c r="E27" s="184">
        <f t="shared" si="7"/>
        <v>19210249.490000002</v>
      </c>
      <c r="F27" s="184">
        <f t="shared" si="7"/>
        <v>19210249.490000002</v>
      </c>
      <c r="G27" s="184">
        <f>SUM(G28:G36)</f>
        <v>22554737.359999999</v>
      </c>
    </row>
    <row r="28" spans="1:7" x14ac:dyDescent="0.25">
      <c r="A28" s="80" t="s">
        <v>414</v>
      </c>
      <c r="B28" s="245">
        <v>6482146</v>
      </c>
      <c r="C28" s="245">
        <v>857000</v>
      </c>
      <c r="D28" s="184">
        <f>B28+C28</f>
        <v>7339146</v>
      </c>
      <c r="E28" s="245">
        <v>3939703.66</v>
      </c>
      <c r="F28" s="245">
        <v>3939703.66</v>
      </c>
      <c r="G28" s="184">
        <f>D28-E28</f>
        <v>3399442.34</v>
      </c>
    </row>
    <row r="29" spans="1:7" x14ac:dyDescent="0.25">
      <c r="A29" s="77" t="s">
        <v>415</v>
      </c>
      <c r="B29" s="245">
        <v>1145669</v>
      </c>
      <c r="C29" s="245">
        <v>23694501.469999999</v>
      </c>
      <c r="D29" s="184">
        <f t="shared" ref="D29:D36" si="8">B29+C29</f>
        <v>24840170.469999999</v>
      </c>
      <c r="E29" s="245">
        <v>6462036.2999999998</v>
      </c>
      <c r="F29" s="245">
        <v>6462036.2999999998</v>
      </c>
      <c r="G29" s="184">
        <f t="shared" ref="G29:G36" si="9">D29-E29</f>
        <v>18378134.169999998</v>
      </c>
    </row>
    <row r="30" spans="1:7" x14ac:dyDescent="0.25">
      <c r="A30" s="77" t="s">
        <v>416</v>
      </c>
      <c r="B30" s="244">
        <v>0</v>
      </c>
      <c r="C30" s="244">
        <v>0</v>
      </c>
      <c r="D30" s="184">
        <f t="shared" si="8"/>
        <v>0</v>
      </c>
      <c r="E30" s="244">
        <v>0</v>
      </c>
      <c r="F30" s="244">
        <v>0</v>
      </c>
      <c r="G30" s="184">
        <f t="shared" si="9"/>
        <v>0</v>
      </c>
    </row>
    <row r="31" spans="1:7" x14ac:dyDescent="0.25">
      <c r="A31" s="77" t="s">
        <v>417</v>
      </c>
      <c r="B31" s="244">
        <v>0</v>
      </c>
      <c r="C31" s="244">
        <v>0</v>
      </c>
      <c r="D31" s="184">
        <f t="shared" si="8"/>
        <v>0</v>
      </c>
      <c r="E31" s="244">
        <v>0</v>
      </c>
      <c r="F31" s="244">
        <v>0</v>
      </c>
      <c r="G31" s="184">
        <f t="shared" si="9"/>
        <v>0</v>
      </c>
    </row>
    <row r="32" spans="1:7" x14ac:dyDescent="0.25">
      <c r="A32" s="77" t="s">
        <v>418</v>
      </c>
      <c r="B32" s="245">
        <v>0</v>
      </c>
      <c r="C32" s="245">
        <v>36814.379999999997</v>
      </c>
      <c r="D32" s="184">
        <f t="shared" si="8"/>
        <v>36814.379999999997</v>
      </c>
      <c r="E32" s="245">
        <v>0</v>
      </c>
      <c r="F32" s="245">
        <v>0</v>
      </c>
      <c r="G32" s="184">
        <f t="shared" si="9"/>
        <v>36814.379999999997</v>
      </c>
    </row>
    <row r="33" spans="1:7" ht="14.45" customHeight="1" x14ac:dyDescent="0.25">
      <c r="A33" s="77" t="s">
        <v>419</v>
      </c>
      <c r="B33" s="244">
        <v>0</v>
      </c>
      <c r="C33" s="244">
        <v>0</v>
      </c>
      <c r="D33" s="184">
        <f t="shared" si="8"/>
        <v>0</v>
      </c>
      <c r="E33" s="244">
        <v>0</v>
      </c>
      <c r="F33" s="244">
        <v>0</v>
      </c>
      <c r="G33" s="184">
        <f t="shared" si="9"/>
        <v>0</v>
      </c>
    </row>
    <row r="34" spans="1:7" ht="14.45" customHeight="1" x14ac:dyDescent="0.25">
      <c r="A34" s="77" t="s">
        <v>420</v>
      </c>
      <c r="B34" s="245">
        <v>6373856</v>
      </c>
      <c r="C34" s="245">
        <v>3175000</v>
      </c>
      <c r="D34" s="184">
        <f t="shared" si="8"/>
        <v>9548856</v>
      </c>
      <c r="E34" s="245">
        <v>8808509.5299999993</v>
      </c>
      <c r="F34" s="245">
        <v>8808509.5299999993</v>
      </c>
      <c r="G34" s="184">
        <f t="shared" si="9"/>
        <v>740346.47000000067</v>
      </c>
    </row>
    <row r="35" spans="1:7" ht="14.45" customHeight="1" x14ac:dyDescent="0.25">
      <c r="A35" s="77" t="s">
        <v>421</v>
      </c>
      <c r="B35" s="244">
        <v>0</v>
      </c>
      <c r="C35" s="244">
        <v>0</v>
      </c>
      <c r="D35" s="184">
        <f t="shared" si="8"/>
        <v>0</v>
      </c>
      <c r="E35" s="244">
        <v>0</v>
      </c>
      <c r="F35" s="244">
        <v>0</v>
      </c>
      <c r="G35" s="184">
        <f t="shared" si="9"/>
        <v>0</v>
      </c>
    </row>
    <row r="36" spans="1:7" ht="14.45" customHeight="1" x14ac:dyDescent="0.25">
      <c r="A36" s="77" t="s">
        <v>422</v>
      </c>
      <c r="B36" s="244">
        <v>0</v>
      </c>
      <c r="C36" s="244">
        <v>0</v>
      </c>
      <c r="D36" s="184">
        <f t="shared" si="8"/>
        <v>0</v>
      </c>
      <c r="E36" s="244">
        <v>0</v>
      </c>
      <c r="F36" s="244">
        <v>0</v>
      </c>
      <c r="G36" s="184">
        <f t="shared" si="9"/>
        <v>0</v>
      </c>
    </row>
    <row r="37" spans="1:7" ht="14.45" customHeight="1" x14ac:dyDescent="0.25">
      <c r="A37" s="58" t="s">
        <v>423</v>
      </c>
      <c r="B37" s="184">
        <f>SUM(B38:B41)</f>
        <v>16821938</v>
      </c>
      <c r="C37" s="184">
        <f t="shared" ref="C37:G37" si="10">SUM(C38:C41)</f>
        <v>4850158</v>
      </c>
      <c r="D37" s="184">
        <f>SUM(D38:D41)</f>
        <v>21672096</v>
      </c>
      <c r="E37" s="184">
        <f t="shared" si="10"/>
        <v>13866611.529999999</v>
      </c>
      <c r="F37" s="184">
        <f t="shared" si="10"/>
        <v>13866611.529999999</v>
      </c>
      <c r="G37" s="184">
        <f>SUM(G38:G41)</f>
        <v>7805484.4700000007</v>
      </c>
    </row>
    <row r="38" spans="1:7" x14ac:dyDescent="0.25">
      <c r="A38" s="80" t="s">
        <v>424</v>
      </c>
      <c r="B38" s="244">
        <v>0</v>
      </c>
      <c r="C38" s="244">
        <v>0</v>
      </c>
      <c r="D38" s="184">
        <f>B38+C38</f>
        <v>0</v>
      </c>
      <c r="E38" s="244">
        <v>0</v>
      </c>
      <c r="F38" s="244">
        <v>0</v>
      </c>
      <c r="G38" s="184">
        <f>D38-E38</f>
        <v>0</v>
      </c>
    </row>
    <row r="39" spans="1:7" ht="30" x14ac:dyDescent="0.25">
      <c r="A39" s="80" t="s">
        <v>425</v>
      </c>
      <c r="B39" s="245">
        <v>16821938</v>
      </c>
      <c r="C39" s="245">
        <v>4850158</v>
      </c>
      <c r="D39" s="184">
        <f>B39+C39</f>
        <v>21672096</v>
      </c>
      <c r="E39" s="245">
        <v>13866611.529999999</v>
      </c>
      <c r="F39" s="245">
        <v>13866611.529999999</v>
      </c>
      <c r="G39" s="184">
        <f t="shared" ref="G39:G41" si="11">D39-E39</f>
        <v>7805484.4700000007</v>
      </c>
    </row>
    <row r="40" spans="1:7" x14ac:dyDescent="0.25">
      <c r="A40" s="80" t="s">
        <v>426</v>
      </c>
      <c r="B40" s="244">
        <v>0</v>
      </c>
      <c r="C40" s="244">
        <v>0</v>
      </c>
      <c r="D40" s="184">
        <f>B40+C40</f>
        <v>0</v>
      </c>
      <c r="E40" s="244">
        <v>0</v>
      </c>
      <c r="F40" s="244">
        <v>0</v>
      </c>
      <c r="G40" s="184">
        <f t="shared" si="11"/>
        <v>0</v>
      </c>
    </row>
    <row r="41" spans="1:7" x14ac:dyDescent="0.25">
      <c r="A41" s="80" t="s">
        <v>427</v>
      </c>
      <c r="B41" s="244">
        <v>0</v>
      </c>
      <c r="C41" s="244">
        <v>0</v>
      </c>
      <c r="D41" s="184">
        <f t="shared" ref="D39:D41" si="12">B41+C41</f>
        <v>0</v>
      </c>
      <c r="E41" s="244">
        <v>0</v>
      </c>
      <c r="F41" s="244">
        <v>0</v>
      </c>
      <c r="G41" s="184">
        <f t="shared" si="11"/>
        <v>0</v>
      </c>
    </row>
    <row r="42" spans="1:7" x14ac:dyDescent="0.25">
      <c r="A42" s="80"/>
      <c r="B42" s="243"/>
      <c r="C42" s="243"/>
      <c r="D42" s="243"/>
      <c r="E42" s="243"/>
      <c r="F42" s="243"/>
      <c r="G42" s="243"/>
    </row>
    <row r="43" spans="1:7" x14ac:dyDescent="0.25">
      <c r="A43" s="3" t="s">
        <v>428</v>
      </c>
      <c r="B43" s="183">
        <f>SUM(B44,B53,B61,B71)</f>
        <v>272699999.99999994</v>
      </c>
      <c r="C43" s="183">
        <f t="shared" ref="C43:G43" si="13">SUM(C44,C53,C61,C71)</f>
        <v>35551225.68</v>
      </c>
      <c r="D43" s="183">
        <f t="shared" si="13"/>
        <v>308251225.68000001</v>
      </c>
      <c r="E43" s="183">
        <f t="shared" si="13"/>
        <v>88490696.210000008</v>
      </c>
      <c r="F43" s="183">
        <f t="shared" si="13"/>
        <v>88183380.460000008</v>
      </c>
      <c r="G43" s="183">
        <f t="shared" si="13"/>
        <v>219760529.46999997</v>
      </c>
    </row>
    <row r="44" spans="1:7" x14ac:dyDescent="0.25">
      <c r="A44" s="57" t="s">
        <v>396</v>
      </c>
      <c r="B44" s="184">
        <f>SUM(B45:B52)</f>
        <v>85792857.159999996</v>
      </c>
      <c r="C44" s="184">
        <f t="shared" ref="C44:G44" si="14">SUM(C45:C52)</f>
        <v>17968970</v>
      </c>
      <c r="D44" s="184">
        <f t="shared" si="14"/>
        <v>103761827.16</v>
      </c>
      <c r="E44" s="184">
        <f t="shared" si="14"/>
        <v>51317894.469999999</v>
      </c>
      <c r="F44" s="184">
        <f t="shared" si="14"/>
        <v>51010578.719999999</v>
      </c>
      <c r="G44" s="184">
        <f t="shared" si="14"/>
        <v>52443932.689999998</v>
      </c>
    </row>
    <row r="45" spans="1:7" x14ac:dyDescent="0.25">
      <c r="A45" s="80" t="s">
        <v>397</v>
      </c>
      <c r="B45" s="244">
        <v>0</v>
      </c>
      <c r="C45" s="244">
        <v>0</v>
      </c>
      <c r="D45" s="184">
        <f>B45+C45</f>
        <v>0</v>
      </c>
      <c r="E45" s="244">
        <v>0</v>
      </c>
      <c r="F45" s="244">
        <v>0</v>
      </c>
      <c r="G45" s="184">
        <f>D45-E45</f>
        <v>0</v>
      </c>
    </row>
    <row r="46" spans="1:7" x14ac:dyDescent="0.25">
      <c r="A46" s="80" t="s">
        <v>398</v>
      </c>
      <c r="B46" s="244">
        <v>0</v>
      </c>
      <c r="C46" s="244">
        <v>0</v>
      </c>
      <c r="D46" s="184">
        <f t="shared" ref="D46:D52" si="15">B46+C46</f>
        <v>0</v>
      </c>
      <c r="E46" s="244">
        <v>0</v>
      </c>
      <c r="F46" s="244">
        <v>0</v>
      </c>
      <c r="G46" s="184">
        <f t="shared" ref="G46:G52" si="16">D46-E46</f>
        <v>0</v>
      </c>
    </row>
    <row r="47" spans="1:7" x14ac:dyDescent="0.25">
      <c r="A47" s="80" t="s">
        <v>399</v>
      </c>
      <c r="B47" s="245">
        <v>19490698.16</v>
      </c>
      <c r="C47" s="245">
        <v>11487220</v>
      </c>
      <c r="D47" s="184">
        <f t="shared" si="15"/>
        <v>30977918.16</v>
      </c>
      <c r="E47" s="245">
        <v>17275759.190000001</v>
      </c>
      <c r="F47" s="245">
        <v>17241429.09</v>
      </c>
      <c r="G47" s="184">
        <f t="shared" si="16"/>
        <v>13702158.969999999</v>
      </c>
    </row>
    <row r="48" spans="1:7" x14ac:dyDescent="0.25">
      <c r="A48" s="80" t="s">
        <v>400</v>
      </c>
      <c r="B48" s="244">
        <v>0</v>
      </c>
      <c r="C48" s="244">
        <v>0</v>
      </c>
      <c r="D48" s="184">
        <f t="shared" si="15"/>
        <v>0</v>
      </c>
      <c r="E48" s="244">
        <v>0</v>
      </c>
      <c r="F48" s="244">
        <v>0</v>
      </c>
      <c r="G48" s="184">
        <f t="shared" si="16"/>
        <v>0</v>
      </c>
    </row>
    <row r="49" spans="1:7" x14ac:dyDescent="0.25">
      <c r="A49" s="80" t="s">
        <v>401</v>
      </c>
      <c r="B49" s="245">
        <v>8859266</v>
      </c>
      <c r="C49" s="245">
        <v>2740734</v>
      </c>
      <c r="D49" s="184">
        <f t="shared" si="15"/>
        <v>11600000</v>
      </c>
      <c r="E49" s="245">
        <v>913099.41</v>
      </c>
      <c r="F49" s="245">
        <v>913099.41</v>
      </c>
      <c r="G49" s="184">
        <f t="shared" si="16"/>
        <v>10686900.59</v>
      </c>
    </row>
    <row r="50" spans="1:7" x14ac:dyDescent="0.25">
      <c r="A50" s="80" t="s">
        <v>402</v>
      </c>
      <c r="B50" s="244">
        <v>0</v>
      </c>
      <c r="C50" s="244">
        <v>0</v>
      </c>
      <c r="D50" s="184">
        <f t="shared" si="15"/>
        <v>0</v>
      </c>
      <c r="E50" s="244">
        <v>0</v>
      </c>
      <c r="F50" s="244">
        <v>0</v>
      </c>
      <c r="G50" s="184">
        <f t="shared" si="16"/>
        <v>0</v>
      </c>
    </row>
    <row r="51" spans="1:7" x14ac:dyDescent="0.25">
      <c r="A51" s="80" t="s">
        <v>403</v>
      </c>
      <c r="B51" s="245">
        <v>57442893</v>
      </c>
      <c r="C51" s="245">
        <v>3741016</v>
      </c>
      <c r="D51" s="184">
        <f t="shared" si="15"/>
        <v>61183909</v>
      </c>
      <c r="E51" s="245">
        <v>33129035.870000001</v>
      </c>
      <c r="F51" s="245">
        <v>32856050.219999999</v>
      </c>
      <c r="G51" s="184">
        <f t="shared" si="16"/>
        <v>28054873.129999999</v>
      </c>
    </row>
    <row r="52" spans="1:7" x14ac:dyDescent="0.25">
      <c r="A52" s="80" t="s">
        <v>404</v>
      </c>
      <c r="B52" s="244">
        <v>0</v>
      </c>
      <c r="C52" s="244">
        <v>0</v>
      </c>
      <c r="D52" s="184">
        <f t="shared" si="15"/>
        <v>0</v>
      </c>
      <c r="E52" s="244">
        <v>0</v>
      </c>
      <c r="F52" s="244">
        <v>0</v>
      </c>
      <c r="G52" s="184">
        <f t="shared" si="16"/>
        <v>0</v>
      </c>
    </row>
    <row r="53" spans="1:7" x14ac:dyDescent="0.25">
      <c r="A53" s="57" t="s">
        <v>405</v>
      </c>
      <c r="B53" s="184">
        <f>SUM(B54:B60)</f>
        <v>184300000</v>
      </c>
      <c r="C53" s="184">
        <f t="shared" ref="C53:G53" si="17">SUM(C54:C60)</f>
        <v>-39022049.049999997</v>
      </c>
      <c r="D53" s="184">
        <f>SUM(D54:D60)</f>
        <v>145277950.95000002</v>
      </c>
      <c r="E53" s="184">
        <f t="shared" si="17"/>
        <v>26393025.119999997</v>
      </c>
      <c r="F53" s="184">
        <f t="shared" si="17"/>
        <v>26393025.119999997</v>
      </c>
      <c r="G53" s="184">
        <f t="shared" si="17"/>
        <v>118884925.83</v>
      </c>
    </row>
    <row r="54" spans="1:7" x14ac:dyDescent="0.25">
      <c r="A54" s="80" t="s">
        <v>406</v>
      </c>
      <c r="B54" s="245">
        <v>0</v>
      </c>
      <c r="C54" s="245">
        <v>608000</v>
      </c>
      <c r="D54" s="184">
        <f>B54+C54</f>
        <v>608000</v>
      </c>
      <c r="E54" s="245">
        <v>0</v>
      </c>
      <c r="F54" s="245">
        <v>0</v>
      </c>
      <c r="G54" s="184">
        <f>D54-E54</f>
        <v>608000</v>
      </c>
    </row>
    <row r="55" spans="1:7" x14ac:dyDescent="0.25">
      <c r="A55" s="80" t="s">
        <v>407</v>
      </c>
      <c r="B55" s="245">
        <v>184300000</v>
      </c>
      <c r="C55" s="245">
        <v>-41464611.75</v>
      </c>
      <c r="D55" s="184">
        <f t="shared" ref="D55:D60" si="18">B55+C55</f>
        <v>142835388.25</v>
      </c>
      <c r="E55" s="245">
        <v>25379323.309999999</v>
      </c>
      <c r="F55" s="245">
        <v>25379323.309999999</v>
      </c>
      <c r="G55" s="184">
        <f t="shared" ref="G55:G60" si="19">D55-E55</f>
        <v>117456064.94</v>
      </c>
    </row>
    <row r="56" spans="1:7" x14ac:dyDescent="0.25">
      <c r="A56" s="80" t="s">
        <v>408</v>
      </c>
      <c r="B56" s="244">
        <v>0</v>
      </c>
      <c r="C56" s="244">
        <v>0</v>
      </c>
      <c r="D56" s="184">
        <f t="shared" si="18"/>
        <v>0</v>
      </c>
      <c r="E56" s="244">
        <v>0</v>
      </c>
      <c r="F56" s="244">
        <v>0</v>
      </c>
      <c r="G56" s="184">
        <f t="shared" si="19"/>
        <v>0</v>
      </c>
    </row>
    <row r="57" spans="1:7" x14ac:dyDescent="0.25">
      <c r="A57" s="81" t="s">
        <v>409</v>
      </c>
      <c r="B57" s="245">
        <v>0</v>
      </c>
      <c r="C57" s="245">
        <v>706818.18</v>
      </c>
      <c r="D57" s="184">
        <f t="shared" si="18"/>
        <v>706818.18</v>
      </c>
      <c r="E57" s="245">
        <v>85957.29</v>
      </c>
      <c r="F57" s="245">
        <v>85957.29</v>
      </c>
      <c r="G57" s="184">
        <f t="shared" si="19"/>
        <v>620860.89</v>
      </c>
    </row>
    <row r="58" spans="1:7" x14ac:dyDescent="0.25">
      <c r="A58" s="80" t="s">
        <v>410</v>
      </c>
      <c r="B58" s="244">
        <v>0</v>
      </c>
      <c r="C58" s="244">
        <v>0</v>
      </c>
      <c r="D58" s="184">
        <f t="shared" si="18"/>
        <v>0</v>
      </c>
      <c r="E58" s="244">
        <v>0</v>
      </c>
      <c r="F58" s="244">
        <v>0</v>
      </c>
      <c r="G58" s="184">
        <f t="shared" si="19"/>
        <v>0</v>
      </c>
    </row>
    <row r="59" spans="1:7" x14ac:dyDescent="0.25">
      <c r="A59" s="80" t="s">
        <v>411</v>
      </c>
      <c r="B59" s="245">
        <v>0</v>
      </c>
      <c r="C59" s="245">
        <v>1127744.52</v>
      </c>
      <c r="D59" s="184">
        <f t="shared" si="18"/>
        <v>1127744.52</v>
      </c>
      <c r="E59" s="245">
        <v>927744.52</v>
      </c>
      <c r="F59" s="245">
        <v>927744.52</v>
      </c>
      <c r="G59" s="184">
        <f t="shared" si="19"/>
        <v>200000</v>
      </c>
    </row>
    <row r="60" spans="1:7" x14ac:dyDescent="0.25">
      <c r="A60" s="80" t="s">
        <v>412</v>
      </c>
      <c r="B60" s="244">
        <v>0</v>
      </c>
      <c r="C60" s="244">
        <v>0</v>
      </c>
      <c r="D60" s="184">
        <f t="shared" si="18"/>
        <v>0</v>
      </c>
      <c r="E60" s="244">
        <v>0</v>
      </c>
      <c r="F60" s="244">
        <v>0</v>
      </c>
      <c r="G60" s="184">
        <f t="shared" si="19"/>
        <v>0</v>
      </c>
    </row>
    <row r="61" spans="1:7" x14ac:dyDescent="0.25">
      <c r="A61" s="57" t="s">
        <v>413</v>
      </c>
      <c r="B61" s="184">
        <f>SUM(B62:B70)</f>
        <v>0</v>
      </c>
      <c r="C61" s="184">
        <f t="shared" ref="C61:G61" si="20">SUM(C62:C70)</f>
        <v>56517047.729999997</v>
      </c>
      <c r="D61" s="184">
        <f>SUM(D62:D70)</f>
        <v>56517047.729999997</v>
      </c>
      <c r="E61" s="184">
        <f t="shared" si="20"/>
        <v>9068413.040000001</v>
      </c>
      <c r="F61" s="184">
        <f t="shared" si="20"/>
        <v>9068413.040000001</v>
      </c>
      <c r="G61" s="184">
        <f t="shared" si="20"/>
        <v>47448634.68999999</v>
      </c>
    </row>
    <row r="62" spans="1:7" x14ac:dyDescent="0.25">
      <c r="A62" s="80" t="s">
        <v>414</v>
      </c>
      <c r="B62" s="244">
        <v>0</v>
      </c>
      <c r="C62" s="244">
        <v>0</v>
      </c>
      <c r="D62" s="184">
        <f>B62+C62</f>
        <v>0</v>
      </c>
      <c r="E62" s="244">
        <v>0</v>
      </c>
      <c r="F62" s="244">
        <v>0</v>
      </c>
      <c r="G62" s="184">
        <f>D62-E62</f>
        <v>0</v>
      </c>
    </row>
    <row r="63" spans="1:7" x14ac:dyDescent="0.25">
      <c r="A63" s="80" t="s">
        <v>415</v>
      </c>
      <c r="B63" s="245">
        <v>0</v>
      </c>
      <c r="C63" s="245">
        <v>19077362.82</v>
      </c>
      <c r="D63" s="184">
        <f t="shared" ref="D63:D70" si="21">B63+C63</f>
        <v>19077362.82</v>
      </c>
      <c r="E63" s="245">
        <v>4933950.53</v>
      </c>
      <c r="F63" s="245">
        <v>4933950.53</v>
      </c>
      <c r="G63" s="184">
        <f t="shared" ref="G63:G70" si="22">D63-E63</f>
        <v>14143412.289999999</v>
      </c>
    </row>
    <row r="64" spans="1:7" x14ac:dyDescent="0.25">
      <c r="A64" s="80" t="s">
        <v>416</v>
      </c>
      <c r="B64" s="244">
        <v>0</v>
      </c>
      <c r="C64" s="244">
        <v>0</v>
      </c>
      <c r="D64" s="184">
        <f t="shared" si="21"/>
        <v>0</v>
      </c>
      <c r="E64" s="244">
        <v>0</v>
      </c>
      <c r="F64" s="244">
        <v>0</v>
      </c>
      <c r="G64" s="184">
        <f t="shared" si="22"/>
        <v>0</v>
      </c>
    </row>
    <row r="65" spans="1:7" x14ac:dyDescent="0.25">
      <c r="A65" s="80" t="s">
        <v>417</v>
      </c>
      <c r="B65" s="244">
        <v>0</v>
      </c>
      <c r="C65" s="244">
        <v>0</v>
      </c>
      <c r="D65" s="184">
        <f t="shared" si="21"/>
        <v>0</v>
      </c>
      <c r="E65" s="244">
        <v>0</v>
      </c>
      <c r="F65" s="244">
        <v>0</v>
      </c>
      <c r="G65" s="184">
        <f t="shared" si="22"/>
        <v>0</v>
      </c>
    </row>
    <row r="66" spans="1:7" x14ac:dyDescent="0.25">
      <c r="A66" s="80" t="s">
        <v>418</v>
      </c>
      <c r="B66" s="245">
        <v>0</v>
      </c>
      <c r="C66" s="245">
        <v>36706684.909999996</v>
      </c>
      <c r="D66" s="184">
        <f t="shared" si="21"/>
        <v>36706684.909999996</v>
      </c>
      <c r="E66" s="245">
        <v>3984462.52</v>
      </c>
      <c r="F66" s="245">
        <v>3984462.52</v>
      </c>
      <c r="G66" s="184">
        <f t="shared" si="22"/>
        <v>32722222.389999997</v>
      </c>
    </row>
    <row r="67" spans="1:7" x14ac:dyDescent="0.25">
      <c r="A67" s="80" t="s">
        <v>419</v>
      </c>
      <c r="B67" s="244">
        <v>0</v>
      </c>
      <c r="C67" s="244">
        <v>0</v>
      </c>
      <c r="D67" s="184">
        <f t="shared" si="21"/>
        <v>0</v>
      </c>
      <c r="E67" s="244">
        <v>0</v>
      </c>
      <c r="F67" s="244">
        <v>0</v>
      </c>
      <c r="G67" s="184">
        <f t="shared" si="22"/>
        <v>0</v>
      </c>
    </row>
    <row r="68" spans="1:7" x14ac:dyDescent="0.25">
      <c r="A68" s="80" t="s">
        <v>420</v>
      </c>
      <c r="B68" s="245">
        <v>0</v>
      </c>
      <c r="C68" s="245">
        <v>733000</v>
      </c>
      <c r="D68" s="184">
        <f t="shared" si="21"/>
        <v>733000</v>
      </c>
      <c r="E68" s="245">
        <v>149999.99</v>
      </c>
      <c r="F68" s="245">
        <v>149999.99</v>
      </c>
      <c r="G68" s="184">
        <f t="shared" si="22"/>
        <v>583000.01</v>
      </c>
    </row>
    <row r="69" spans="1:7" x14ac:dyDescent="0.25">
      <c r="A69" s="80" t="s">
        <v>421</v>
      </c>
      <c r="B69" s="244">
        <v>0</v>
      </c>
      <c r="C69" s="244">
        <v>0</v>
      </c>
      <c r="D69" s="184">
        <f t="shared" si="21"/>
        <v>0</v>
      </c>
      <c r="E69" s="244">
        <v>0</v>
      </c>
      <c r="F69" s="244">
        <v>0</v>
      </c>
      <c r="G69" s="184">
        <f t="shared" si="22"/>
        <v>0</v>
      </c>
    </row>
    <row r="70" spans="1:7" x14ac:dyDescent="0.25">
      <c r="A70" s="80" t="s">
        <v>422</v>
      </c>
      <c r="B70" s="244">
        <v>0</v>
      </c>
      <c r="C70" s="244">
        <v>0</v>
      </c>
      <c r="D70" s="184">
        <f t="shared" si="21"/>
        <v>0</v>
      </c>
      <c r="E70" s="244">
        <v>0</v>
      </c>
      <c r="F70" s="244">
        <v>0</v>
      </c>
      <c r="G70" s="184">
        <f t="shared" si="22"/>
        <v>0</v>
      </c>
    </row>
    <row r="71" spans="1:7" x14ac:dyDescent="0.25">
      <c r="A71" s="58" t="s">
        <v>423</v>
      </c>
      <c r="B71" s="184">
        <f>SUM(B72:B75)</f>
        <v>2607142.84</v>
      </c>
      <c r="C71" s="184">
        <f t="shared" ref="C71:G71" si="23">SUM(C72:C75)</f>
        <v>87257</v>
      </c>
      <c r="D71" s="184">
        <f>SUM(D72:D75)</f>
        <v>2694399.84</v>
      </c>
      <c r="E71" s="184">
        <f t="shared" si="23"/>
        <v>1711363.58</v>
      </c>
      <c r="F71" s="184">
        <f t="shared" si="23"/>
        <v>1711363.58</v>
      </c>
      <c r="G71" s="184">
        <f t="shared" si="23"/>
        <v>983036.25999999978</v>
      </c>
    </row>
    <row r="72" spans="1:7" x14ac:dyDescent="0.25">
      <c r="A72" s="80" t="s">
        <v>424</v>
      </c>
      <c r="B72" s="245">
        <v>2607142.84</v>
      </c>
      <c r="C72" s="245">
        <v>87257</v>
      </c>
      <c r="D72" s="184">
        <f>B72+C72</f>
        <v>2694399.84</v>
      </c>
      <c r="E72" s="245">
        <v>1711363.58</v>
      </c>
      <c r="F72" s="245">
        <v>1711363.58</v>
      </c>
      <c r="G72" s="184">
        <f>D72-E72</f>
        <v>983036.25999999978</v>
      </c>
    </row>
    <row r="73" spans="1:7" ht="30" x14ac:dyDescent="0.25">
      <c r="A73" s="80" t="s">
        <v>425</v>
      </c>
      <c r="B73" s="244">
        <v>0</v>
      </c>
      <c r="C73" s="244">
        <v>0</v>
      </c>
      <c r="D73" s="184">
        <f t="shared" ref="D73:D75" si="24">B73+C73</f>
        <v>0</v>
      </c>
      <c r="E73" s="244">
        <v>0</v>
      </c>
      <c r="F73" s="244">
        <v>0</v>
      </c>
      <c r="G73" s="184">
        <f t="shared" ref="G73:G75" si="25">D73-E73</f>
        <v>0</v>
      </c>
    </row>
    <row r="74" spans="1:7" x14ac:dyDescent="0.25">
      <c r="A74" s="80" t="s">
        <v>426</v>
      </c>
      <c r="B74" s="244">
        <v>0</v>
      </c>
      <c r="C74" s="244">
        <v>0</v>
      </c>
      <c r="D74" s="184">
        <f t="shared" si="24"/>
        <v>0</v>
      </c>
      <c r="E74" s="244">
        <v>0</v>
      </c>
      <c r="F74" s="244">
        <v>0</v>
      </c>
      <c r="G74" s="184">
        <f t="shared" si="25"/>
        <v>0</v>
      </c>
    </row>
    <row r="75" spans="1:7" x14ac:dyDescent="0.25">
      <c r="A75" s="80" t="s">
        <v>427</v>
      </c>
      <c r="B75" s="244">
        <v>0</v>
      </c>
      <c r="C75" s="244">
        <v>0</v>
      </c>
      <c r="D75" s="184">
        <f t="shared" si="24"/>
        <v>0</v>
      </c>
      <c r="E75" s="244">
        <v>0</v>
      </c>
      <c r="F75" s="244">
        <v>0</v>
      </c>
      <c r="G75" s="184">
        <f t="shared" si="25"/>
        <v>0</v>
      </c>
    </row>
    <row r="76" spans="1:7" x14ac:dyDescent="0.25">
      <c r="A76" s="44"/>
      <c r="B76" s="185"/>
      <c r="C76" s="185"/>
      <c r="D76" s="185"/>
      <c r="E76" s="185"/>
      <c r="F76" s="185"/>
      <c r="G76" s="185"/>
    </row>
    <row r="77" spans="1:7" x14ac:dyDescent="0.25">
      <c r="A77" s="3" t="s">
        <v>385</v>
      </c>
      <c r="B77" s="4">
        <f>B43+B9</f>
        <v>524999999.99999994</v>
      </c>
      <c r="C77" s="4">
        <f t="shared" ref="C77:G77" si="26">C43+C9</f>
        <v>136441807.63</v>
      </c>
      <c r="D77" s="4">
        <f t="shared" si="26"/>
        <v>661441807.62999988</v>
      </c>
      <c r="E77" s="4">
        <f t="shared" si="26"/>
        <v>274153035.83000004</v>
      </c>
      <c r="F77" s="4">
        <f t="shared" si="26"/>
        <v>272865154.12</v>
      </c>
      <c r="G77" s="4">
        <f t="shared" si="26"/>
        <v>387288771.79999995</v>
      </c>
    </row>
    <row r="78" spans="1:7" x14ac:dyDescent="0.25">
      <c r="A78" s="54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62:G70 B61:G61 B9:B10 B37:G37 B19:G19 B27:G27 B53:G53 C54:G60 B43:B44 B71:G71 B76:G77 C20:G26 C38:G41 C28:G36 C9:G18 C43:G52 C72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C10 B19:C19 B27:C27 B37:C37 B42:G44 B53:C53 B61:C61 B71:C71 B76:G77 E53:G53 E61:G61 E71:G71 B9:C9 E9:F9 E10:F10 E19:F19 E27:F27 E37:F3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zoomScaleNormal="100" workbookViewId="0">
      <selection activeCell="A21" sqref="A2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3" t="s">
        <v>429</v>
      </c>
      <c r="B1" s="196"/>
      <c r="C1" s="196"/>
      <c r="D1" s="196"/>
      <c r="E1" s="196"/>
      <c r="F1" s="196"/>
      <c r="G1" s="197"/>
    </row>
    <row r="2" spans="1:7" x14ac:dyDescent="0.25">
      <c r="A2" s="108" t="str">
        <f>'Formato 1'!A2</f>
        <v>Municipio de Valle de Santiago, Gto.</v>
      </c>
      <c r="B2" s="109"/>
      <c r="C2" s="109"/>
      <c r="D2" s="109"/>
      <c r="E2" s="109"/>
      <c r="F2" s="109"/>
      <c r="G2" s="110"/>
    </row>
    <row r="3" spans="1:7" x14ac:dyDescent="0.25">
      <c r="A3" s="111" t="s">
        <v>302</v>
      </c>
      <c r="B3" s="112"/>
      <c r="C3" s="112"/>
      <c r="D3" s="112"/>
      <c r="E3" s="112"/>
      <c r="F3" s="112"/>
      <c r="G3" s="113"/>
    </row>
    <row r="4" spans="1:7" x14ac:dyDescent="0.25">
      <c r="A4" s="111" t="s">
        <v>430</v>
      </c>
      <c r="B4" s="112"/>
      <c r="C4" s="112"/>
      <c r="D4" s="112"/>
      <c r="E4" s="112"/>
      <c r="F4" s="112"/>
      <c r="G4" s="113"/>
    </row>
    <row r="5" spans="1:7" x14ac:dyDescent="0.25">
      <c r="A5" s="111" t="str">
        <f>'Formato 3'!A4</f>
        <v>Del 1 de Enero al 30 de Septiembre de 2023 (b)</v>
      </c>
      <c r="B5" s="112"/>
      <c r="C5" s="112"/>
      <c r="D5" s="112"/>
      <c r="E5" s="112"/>
      <c r="F5" s="112"/>
      <c r="G5" s="113"/>
    </row>
    <row r="6" spans="1:7" ht="41.45" customHeight="1" x14ac:dyDescent="0.25">
      <c r="A6" s="114" t="s">
        <v>2</v>
      </c>
      <c r="B6" s="115"/>
      <c r="C6" s="115"/>
      <c r="D6" s="115"/>
      <c r="E6" s="115"/>
      <c r="F6" s="115"/>
      <c r="G6" s="116"/>
    </row>
    <row r="7" spans="1:7" x14ac:dyDescent="0.25">
      <c r="A7" s="198" t="s">
        <v>431</v>
      </c>
      <c r="B7" s="201" t="s">
        <v>304</v>
      </c>
      <c r="C7" s="201"/>
      <c r="D7" s="201"/>
      <c r="E7" s="201"/>
      <c r="F7" s="201"/>
      <c r="G7" s="201" t="s">
        <v>305</v>
      </c>
    </row>
    <row r="8" spans="1:7" ht="30" x14ac:dyDescent="0.25">
      <c r="A8" s="199"/>
      <c r="B8" s="7" t="s">
        <v>306</v>
      </c>
      <c r="C8" s="32" t="s">
        <v>394</v>
      </c>
      <c r="D8" s="32" t="s">
        <v>237</v>
      </c>
      <c r="E8" s="32" t="s">
        <v>192</v>
      </c>
      <c r="F8" s="32" t="s">
        <v>209</v>
      </c>
      <c r="G8" s="211"/>
    </row>
    <row r="9" spans="1:7" ht="15.75" customHeight="1" x14ac:dyDescent="0.25">
      <c r="A9" s="25" t="s">
        <v>432</v>
      </c>
      <c r="B9" s="117">
        <f>SUM(B10,B11,B12,B15,B16,B19)</f>
        <v>121205213</v>
      </c>
      <c r="C9" s="117">
        <f t="shared" ref="C9:G9" si="0">SUM(C10,C11,C12,C15,C16,C19)</f>
        <v>3431750</v>
      </c>
      <c r="D9" s="117">
        <f t="shared" si="0"/>
        <v>124636963</v>
      </c>
      <c r="E9" s="117">
        <f t="shared" si="0"/>
        <v>78369251.579999998</v>
      </c>
      <c r="F9" s="117">
        <f t="shared" si="0"/>
        <v>77631745.430000007</v>
      </c>
      <c r="G9" s="117">
        <f t="shared" si="0"/>
        <v>46267711.420000002</v>
      </c>
    </row>
    <row r="10" spans="1:7" x14ac:dyDescent="0.25">
      <c r="A10" s="57" t="s">
        <v>433</v>
      </c>
      <c r="B10" s="249">
        <v>121205213</v>
      </c>
      <c r="C10" s="249">
        <v>3431750</v>
      </c>
      <c r="D10" s="230">
        <f>B10+C10</f>
        <v>124636963</v>
      </c>
      <c r="E10" s="249">
        <v>78369251.579999998</v>
      </c>
      <c r="F10" s="249">
        <v>77631745.430000007</v>
      </c>
      <c r="G10" s="250">
        <f>D10-E10</f>
        <v>46267711.420000002</v>
      </c>
    </row>
    <row r="11" spans="1:7" ht="15.75" customHeight="1" x14ac:dyDescent="0.25">
      <c r="A11" s="57" t="s">
        <v>434</v>
      </c>
      <c r="B11" s="248">
        <v>0</v>
      </c>
      <c r="C11" s="248">
        <v>0</v>
      </c>
      <c r="D11" s="250">
        <v>0</v>
      </c>
      <c r="E11" s="250">
        <v>0</v>
      </c>
      <c r="F11" s="250">
        <v>0</v>
      </c>
      <c r="G11" s="250">
        <f>D11-E11</f>
        <v>0</v>
      </c>
    </row>
    <row r="12" spans="1:7" x14ac:dyDescent="0.25">
      <c r="A12" s="57" t="s">
        <v>435</v>
      </c>
      <c r="B12" s="250">
        <f>B13+B14</f>
        <v>0</v>
      </c>
      <c r="C12" s="250">
        <f t="shared" ref="C12:G12" si="1">C13+C14</f>
        <v>0</v>
      </c>
      <c r="D12" s="250">
        <f t="shared" si="1"/>
        <v>0</v>
      </c>
      <c r="E12" s="250">
        <f t="shared" si="1"/>
        <v>0</v>
      </c>
      <c r="F12" s="250">
        <f t="shared" si="1"/>
        <v>0</v>
      </c>
      <c r="G12" s="250">
        <f>G13+G14</f>
        <v>0</v>
      </c>
    </row>
    <row r="13" spans="1:7" x14ac:dyDescent="0.25">
      <c r="A13" s="77" t="s">
        <v>436</v>
      </c>
      <c r="B13" s="248">
        <v>0</v>
      </c>
      <c r="C13" s="248">
        <v>0</v>
      </c>
      <c r="D13" s="250">
        <v>0</v>
      </c>
      <c r="E13" s="250">
        <v>0</v>
      </c>
      <c r="F13" s="250">
        <v>0</v>
      </c>
      <c r="G13" s="250">
        <f>D13-E13</f>
        <v>0</v>
      </c>
    </row>
    <row r="14" spans="1:7" x14ac:dyDescent="0.25">
      <c r="A14" s="77" t="s">
        <v>437</v>
      </c>
      <c r="B14" s="248">
        <v>0</v>
      </c>
      <c r="C14" s="248">
        <v>0</v>
      </c>
      <c r="D14" s="250">
        <v>0</v>
      </c>
      <c r="E14" s="250">
        <v>0</v>
      </c>
      <c r="F14" s="250">
        <v>0</v>
      </c>
      <c r="G14" s="250">
        <f>D14-E14</f>
        <v>0</v>
      </c>
    </row>
    <row r="15" spans="1:7" x14ac:dyDescent="0.25">
      <c r="A15" s="57" t="s">
        <v>438</v>
      </c>
      <c r="B15" s="250">
        <v>0</v>
      </c>
      <c r="C15" s="250">
        <v>0</v>
      </c>
      <c r="D15" s="250">
        <v>0</v>
      </c>
      <c r="E15" s="250">
        <v>0</v>
      </c>
      <c r="F15" s="250">
        <v>0</v>
      </c>
      <c r="G15" s="250">
        <f>D15-E15</f>
        <v>0</v>
      </c>
    </row>
    <row r="16" spans="1:7" ht="30" x14ac:dyDescent="0.25">
      <c r="A16" s="58" t="s">
        <v>439</v>
      </c>
      <c r="B16" s="250">
        <f>B17+B18</f>
        <v>0</v>
      </c>
      <c r="C16" s="250">
        <f t="shared" ref="C16:G16" si="2">C17+C18</f>
        <v>0</v>
      </c>
      <c r="D16" s="250">
        <f t="shared" si="2"/>
        <v>0</v>
      </c>
      <c r="E16" s="250">
        <f t="shared" si="2"/>
        <v>0</v>
      </c>
      <c r="F16" s="250">
        <f t="shared" si="2"/>
        <v>0</v>
      </c>
      <c r="G16" s="250">
        <f t="shared" si="2"/>
        <v>0</v>
      </c>
    </row>
    <row r="17" spans="1:7" x14ac:dyDescent="0.25">
      <c r="A17" s="77" t="s">
        <v>440</v>
      </c>
      <c r="B17" s="248">
        <v>0</v>
      </c>
      <c r="C17" s="248">
        <v>0</v>
      </c>
      <c r="D17" s="250">
        <v>0</v>
      </c>
      <c r="E17" s="250">
        <v>0</v>
      </c>
      <c r="F17" s="250">
        <v>0</v>
      </c>
      <c r="G17" s="250">
        <f>D17-E17</f>
        <v>0</v>
      </c>
    </row>
    <row r="18" spans="1:7" x14ac:dyDescent="0.25">
      <c r="A18" s="77" t="s">
        <v>441</v>
      </c>
      <c r="B18" s="248">
        <v>0</v>
      </c>
      <c r="C18" s="248">
        <v>0</v>
      </c>
      <c r="D18" s="250">
        <v>0</v>
      </c>
      <c r="E18" s="250">
        <v>0</v>
      </c>
      <c r="F18" s="250">
        <v>0</v>
      </c>
      <c r="G18" s="250">
        <f>D18-E18</f>
        <v>0</v>
      </c>
    </row>
    <row r="19" spans="1:7" x14ac:dyDescent="0.25">
      <c r="A19" s="57" t="s">
        <v>442</v>
      </c>
      <c r="B19" s="250">
        <v>0</v>
      </c>
      <c r="C19" s="250">
        <v>0</v>
      </c>
      <c r="D19" s="250">
        <v>0</v>
      </c>
      <c r="E19" s="250">
        <v>0</v>
      </c>
      <c r="F19" s="250">
        <v>0</v>
      </c>
      <c r="G19" s="250">
        <f>D19-E19</f>
        <v>0</v>
      </c>
    </row>
    <row r="20" spans="1:7" x14ac:dyDescent="0.25">
      <c r="A20" s="44"/>
      <c r="B20" s="78"/>
      <c r="C20" s="78"/>
      <c r="D20" s="78"/>
      <c r="E20" s="78"/>
      <c r="F20" s="78"/>
      <c r="G20" s="78"/>
    </row>
    <row r="21" spans="1:7" x14ac:dyDescent="0.25">
      <c r="A21" s="33" t="s">
        <v>443</v>
      </c>
      <c r="B21" s="246">
        <f>SUM(B22,B23,B24,B27,B28,B31)</f>
        <v>59548893</v>
      </c>
      <c r="C21" s="246">
        <f>SUM(C22,C23,C24,C27,C28,C31)</f>
        <v>4057743</v>
      </c>
      <c r="D21" s="117">
        <f>SUM(D22,D23,D24,D27,D28,D31)</f>
        <v>63606636</v>
      </c>
      <c r="E21" s="117">
        <f>SUM(E22,E23,E24,E27,E28,E31)</f>
        <v>34041092.049999997</v>
      </c>
      <c r="F21" s="117">
        <f>SUM(F22,F23,F24,F27,F28,F31)</f>
        <v>34001666.700000003</v>
      </c>
      <c r="G21" s="117">
        <f>SUM(G22,G23,G24,G27,G28,G31)</f>
        <v>29565543.950000003</v>
      </c>
    </row>
    <row r="22" spans="1:7" x14ac:dyDescent="0.25">
      <c r="A22" s="57" t="s">
        <v>433</v>
      </c>
      <c r="B22" s="247">
        <v>59548893</v>
      </c>
      <c r="C22" s="247">
        <v>4057743</v>
      </c>
      <c r="D22" s="74">
        <f>B22+C22</f>
        <v>63606636</v>
      </c>
      <c r="E22" s="249">
        <v>34041092.049999997</v>
      </c>
      <c r="F22" s="249">
        <v>34001666.700000003</v>
      </c>
      <c r="G22" s="76">
        <f>D22-E22</f>
        <v>29565543.950000003</v>
      </c>
    </row>
    <row r="23" spans="1:7" x14ac:dyDescent="0.25">
      <c r="A23" s="57" t="s">
        <v>434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>D23-E23</f>
        <v>0</v>
      </c>
    </row>
    <row r="24" spans="1:7" x14ac:dyDescent="0.25">
      <c r="A24" s="57" t="s">
        <v>435</v>
      </c>
      <c r="B24" s="76">
        <f t="shared" ref="B24:G24" si="3">B25+B26</f>
        <v>0</v>
      </c>
      <c r="C24" s="76">
        <f t="shared" si="3"/>
        <v>0</v>
      </c>
      <c r="D24" s="76">
        <f t="shared" si="3"/>
        <v>0</v>
      </c>
      <c r="E24" s="76">
        <f t="shared" si="3"/>
        <v>0</v>
      </c>
      <c r="F24" s="76">
        <f t="shared" si="3"/>
        <v>0</v>
      </c>
      <c r="G24" s="75">
        <f>G25+G26</f>
        <v>0</v>
      </c>
    </row>
    <row r="25" spans="1:7" x14ac:dyDescent="0.25">
      <c r="A25" s="77" t="s">
        <v>436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>D25-E25</f>
        <v>0</v>
      </c>
    </row>
    <row r="26" spans="1:7" x14ac:dyDescent="0.25">
      <c r="A26" s="77" t="s">
        <v>437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>D26-E26</f>
        <v>0</v>
      </c>
    </row>
    <row r="27" spans="1:7" x14ac:dyDescent="0.25">
      <c r="A27" s="57" t="s">
        <v>438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>D27-E27</f>
        <v>0</v>
      </c>
    </row>
    <row r="28" spans="1:7" ht="30" x14ac:dyDescent="0.25">
      <c r="A28" s="58" t="s">
        <v>439</v>
      </c>
      <c r="B28" s="76">
        <f t="shared" ref="B28:G28" si="4">B29+B30</f>
        <v>0</v>
      </c>
      <c r="C28" s="76">
        <f t="shared" si="4"/>
        <v>0</v>
      </c>
      <c r="D28" s="76">
        <f t="shared" si="4"/>
        <v>0</v>
      </c>
      <c r="E28" s="76">
        <f t="shared" si="4"/>
        <v>0</v>
      </c>
      <c r="F28" s="76">
        <f t="shared" si="4"/>
        <v>0</v>
      </c>
      <c r="G28" s="76">
        <f>G29+G30</f>
        <v>0</v>
      </c>
    </row>
    <row r="29" spans="1:7" x14ac:dyDescent="0.25">
      <c r="A29" s="77" t="s">
        <v>440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>D29-E29</f>
        <v>0</v>
      </c>
    </row>
    <row r="30" spans="1:7" x14ac:dyDescent="0.25">
      <c r="A30" s="77" t="s">
        <v>441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>D30-E30</f>
        <v>0</v>
      </c>
    </row>
    <row r="31" spans="1:7" x14ac:dyDescent="0.25">
      <c r="A31" s="57" t="s">
        <v>442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>D31-E31</f>
        <v>0</v>
      </c>
    </row>
    <row r="32" spans="1:7" x14ac:dyDescent="0.25">
      <c r="A32" s="44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444</v>
      </c>
      <c r="B33" s="246">
        <f>B21+B9</f>
        <v>180754106</v>
      </c>
      <c r="C33" s="246">
        <f>C21+C9</f>
        <v>7489493</v>
      </c>
      <c r="D33" s="117">
        <f>D21+D9</f>
        <v>188243599</v>
      </c>
      <c r="E33" s="117">
        <f>E21+E9</f>
        <v>112410343.63</v>
      </c>
      <c r="F33" s="117">
        <f>F21+F9</f>
        <v>111633412.13000001</v>
      </c>
      <c r="G33" s="117">
        <f>G21+G9</f>
        <v>75833255.370000005</v>
      </c>
    </row>
    <row r="34" spans="1:7" ht="14.45" customHeight="1" x14ac:dyDescent="0.25">
      <c r="A34" s="54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12 D11:F11 B15:F16 D13:F14 B19:F20 D17:F18 B23:F32" unlockedFormula="1"/>
    <ignoredError sqref="G16 G32 G20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2023-10-23T15:41:38Z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