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4\Información Financiera\1\Digital\"/>
    </mc:Choice>
  </mc:AlternateContent>
  <bookViews>
    <workbookView xWindow="0" yWindow="0" windowWidth="28800" windowHeight="1233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6" l="1"/>
  <c r="C41" i="6"/>
  <c r="G65" i="6" l="1"/>
  <c r="D65" i="6"/>
  <c r="C65" i="6"/>
  <c r="C70" i="5" l="1"/>
  <c r="C72" i="5" s="1"/>
  <c r="C74" i="5" s="1"/>
  <c r="C68" i="5"/>
  <c r="B64" i="5"/>
  <c r="C63" i="5"/>
  <c r="B74" i="5" l="1"/>
  <c r="B68" i="5"/>
  <c r="B63" i="5"/>
  <c r="C55" i="5"/>
  <c r="C57" i="5" s="1"/>
  <c r="C59" i="5" s="1"/>
  <c r="D55" i="5"/>
  <c r="D57" i="5" s="1"/>
  <c r="D59" i="5" s="1"/>
  <c r="D53" i="5"/>
  <c r="C53" i="5"/>
  <c r="D48" i="5"/>
  <c r="C48" i="5"/>
  <c r="D40" i="5"/>
  <c r="C40" i="5"/>
  <c r="B40" i="5"/>
  <c r="C44" i="5"/>
  <c r="B44" i="5"/>
  <c r="B37" i="5"/>
  <c r="B33" i="5"/>
  <c r="D29" i="5"/>
  <c r="C29" i="5"/>
  <c r="B29" i="5"/>
  <c r="B25" i="5"/>
  <c r="B23" i="5"/>
  <c r="F8" i="3" l="1"/>
  <c r="D8" i="3"/>
  <c r="F10" i="3" l="1"/>
  <c r="F14" i="3"/>
  <c r="F13" i="3" s="1"/>
  <c r="C9" i="3"/>
  <c r="D13" i="3"/>
  <c r="D20" i="3" s="1"/>
  <c r="C47" i="2" l="1"/>
  <c r="B47" i="2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E29" i="19"/>
  <c r="F29" i="19"/>
  <c r="G18" i="19"/>
  <c r="F18" i="19"/>
  <c r="E18" i="19"/>
  <c r="D18" i="19"/>
  <c r="C18" i="19"/>
  <c r="B18" i="19"/>
  <c r="B29" i="19" s="1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C6" i="20"/>
  <c r="C30" i="20" s="1"/>
  <c r="B6" i="20"/>
  <c r="A2" i="20"/>
  <c r="G7" i="19"/>
  <c r="F7" i="19"/>
  <c r="E7" i="19"/>
  <c r="D7" i="19"/>
  <c r="D29" i="19" s="1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28" i="22" l="1"/>
  <c r="E28" i="22"/>
  <c r="G28" i="22"/>
  <c r="D30" i="20"/>
  <c r="B30" i="20"/>
  <c r="C29" i="19"/>
  <c r="G29" i="19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G13" i="3"/>
  <c r="E13" i="3"/>
  <c r="E9" i="3"/>
  <c r="C13" i="3"/>
  <c r="B22" i="3"/>
  <c r="C60" i="8"/>
  <c r="D60" i="8"/>
  <c r="E60" i="8"/>
  <c r="F60" i="8"/>
  <c r="G60" i="8"/>
  <c r="B60" i="8"/>
  <c r="G9" i="8"/>
  <c r="C9" i="8"/>
  <c r="D9" i="8"/>
  <c r="E9" i="8"/>
  <c r="F9" i="8"/>
  <c r="B9" i="8"/>
  <c r="G74" i="6"/>
  <c r="G73" i="6"/>
  <c r="G75" i="6" s="1"/>
  <c r="G68" i="6"/>
  <c r="G67" i="6" s="1"/>
  <c r="F75" i="6"/>
  <c r="F67" i="6"/>
  <c r="F65" i="6"/>
  <c r="F41" i="6"/>
  <c r="E75" i="6"/>
  <c r="E67" i="6"/>
  <c r="E65" i="6"/>
  <c r="D75" i="6"/>
  <c r="D67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B75" i="6"/>
  <c r="B67" i="6"/>
  <c r="D70" i="5"/>
  <c r="D72" i="5" s="1"/>
  <c r="D74" i="5" s="1"/>
  <c r="D68" i="5"/>
  <c r="D64" i="5"/>
  <c r="D63" i="5"/>
  <c r="C64" i="5"/>
  <c r="D49" i="5"/>
  <c r="C49" i="5"/>
  <c r="B53" i="5"/>
  <c r="B49" i="5"/>
  <c r="B48" i="5"/>
  <c r="D37" i="5"/>
  <c r="C37" i="5"/>
  <c r="D17" i="5"/>
  <c r="D21" i="5" s="1"/>
  <c r="D23" i="5" s="1"/>
  <c r="D25" i="5" s="1"/>
  <c r="D33" i="5" s="1"/>
  <c r="D13" i="5"/>
  <c r="C17" i="5"/>
  <c r="C21" i="5" s="1"/>
  <c r="C23" i="5" s="1"/>
  <c r="C25" i="5" s="1"/>
  <c r="C33" i="5" s="1"/>
  <c r="C13" i="5"/>
  <c r="B13" i="5"/>
  <c r="B13" i="3"/>
  <c r="B9" i="3"/>
  <c r="F9" i="3" s="1"/>
  <c r="F75" i="2"/>
  <c r="E75" i="2"/>
  <c r="F79" i="2"/>
  <c r="E79" i="2"/>
  <c r="F57" i="2"/>
  <c r="E57" i="2"/>
  <c r="F47" i="2"/>
  <c r="E47" i="2"/>
  <c r="C60" i="2"/>
  <c r="B60" i="2"/>
  <c r="E79" i="8" l="1"/>
  <c r="F79" i="8"/>
  <c r="H8" i="3"/>
  <c r="H20" i="3" s="1"/>
  <c r="C8" i="3"/>
  <c r="E59" i="2"/>
  <c r="E81" i="2" s="1"/>
  <c r="F59" i="2"/>
  <c r="F81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G43" i="9"/>
  <c r="B79" i="8"/>
  <c r="D79" i="8"/>
  <c r="C79" i="8"/>
  <c r="G79" i="8"/>
  <c r="C159" i="7"/>
  <c r="B159" i="7"/>
  <c r="E159" i="7"/>
  <c r="B41" i="6"/>
  <c r="B65" i="6"/>
  <c r="D70" i="6"/>
  <c r="E41" i="6"/>
  <c r="E70" i="6" s="1"/>
  <c r="B8" i="5"/>
  <c r="B21" i="5" s="1"/>
  <c r="D44" i="5"/>
  <c r="D8" i="5" s="1"/>
  <c r="B72" i="5"/>
  <c r="C8" i="5"/>
  <c r="B57" i="5"/>
  <c r="B59" i="5" s="1"/>
  <c r="J20" i="4"/>
  <c r="G20" i="4"/>
  <c r="H20" i="4"/>
  <c r="G8" i="3"/>
  <c r="G20" i="3" s="1"/>
  <c r="F43" i="9"/>
  <c r="F9" i="9"/>
  <c r="E8" i="3"/>
  <c r="E20" i="3" s="1"/>
  <c r="B8" i="3"/>
  <c r="F159" i="7"/>
  <c r="C70" i="6"/>
  <c r="F70" i="6"/>
  <c r="G77" i="9" l="1"/>
  <c r="E77" i="9"/>
  <c r="B70" i="6"/>
  <c r="C20" i="3"/>
  <c r="F20" i="3"/>
  <c r="B20" i="3"/>
  <c r="B77" i="9"/>
  <c r="F77" i="9"/>
  <c r="D159" i="7"/>
  <c r="G159" i="7"/>
  <c r="G42" i="6"/>
  <c r="G70" i="6"/>
  <c r="C62" i="2" l="1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<sst xmlns="http://schemas.openxmlformats.org/spreadsheetml/2006/main" count="1082" uniqueCount="651">
  <si>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</si>
  <si>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</si>
  <si>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</si>
  <si>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</si>
  <si>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</si>
  <si>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</si>
  <si>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</si>
  <si>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</si>
  <si>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</si>
  <si>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</si>
  <si>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</si>
  <si>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</si>
  <si>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</si>
  <si>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</si>
  <si>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</si>
  <si>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</si>
  <si>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</si>
  <si>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</si>
  <si>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</si>
  <si>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</si>
  <si>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</si>
  <si>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</si>
  <si>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</si>
  <si>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</si>
  <si>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</si>
  <si>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</si>
  <si>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</si>
  <si>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</si>
  <si>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</si>
  <si>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</si>
  <si>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</si>
  <si>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</si>
  <si>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</si>
  <si>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</si>
  <si>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</si>
  <si>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</si>
  <si>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</si>
  <si>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</si>
  <si>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</si>
  <si>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</si>
  <si>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</si>
  <si>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</si>
  <si>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</si>
  <si>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</si>
  <si>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</si>
  <si>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</si>
  <si>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</si>
  <si>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</si>
  <si>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</si>
  <si>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</si>
  <si>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</si>
  <si>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</si>
  <si>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</si>
  <si>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</si>
  <si>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</si>
  <si>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</si>
  <si>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</si>
  <si>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</si>
  <si>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</si>
  <si>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</si>
  <si>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</si>
  <si>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</si>
  <si>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</si>
  <si>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</si>
  <si>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</si>
  <si>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</si>
  <si>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</si>
  <si>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</si>
  <si>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</si>
  <si>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</si>
  <si>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</si>
  <si>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</si>
  <si>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</si>
  <si>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</si>
  <si>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</si>
  <si>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</si>
  <si>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</si>
  <si>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</si>
  <si>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</si>
  <si>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</si>
  <si>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</si>
  <si>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</si>
  <si>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</si>
  <si>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</si>
  <si>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</si>
  <si>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</si>
  <si>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</si>
  <si>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</si>
  <si>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</si>
  <si>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</si>
  <si>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</si>
  <si>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</si>
  <si>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</si>
  <si>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</si>
  <si>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</si>
  <si>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</si>
  <si>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</si>
  <si>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</si>
  <si>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</si>
  <si>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</si>
  <si>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</si>
  <si>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</si>
  <si>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</si>
  <si>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</si>
  <si>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</si>
  <si>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</si>
  <si>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</si>
  <si>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</si>
  <si>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</si>
  <si>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</si>
  <si>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</si>
  <si>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</si>
  <si>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</si>
  <si>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</si>
  <si>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</si>
  <si>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</si>
  <si>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</si>
  <si>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</si>
  <si>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</si>
  <si>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</si>
  <si>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</si>
  <si>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</si>
  <si>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</si>
  <si>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</si>
  <si>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</si>
  <si>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</si>
  <si>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</si>
  <si>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</si>
  <si>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</si>
  <si>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</si>
  <si>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</si>
  <si>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</si>
  <si>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</si>
  <si>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</si>
  <si>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</si>
  <si>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</si>
  <si>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</si>
  <si>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</si>
  <si>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</si>
  <si>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</si>
  <si>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</si>
  <si>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</si>
  <si>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</si>
  <si>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</si>
  <si>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</si>
  <si>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</si>
  <si>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</si>
  <si>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</si>
  <si>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</si>
  <si>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</si>
  <si>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</si>
  <si>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</si>
  <si>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</si>
  <si>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</si>
  <si>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</si>
  <si>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</si>
  <si>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</si>
  <si>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</si>
  <si>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</si>
  <si>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</si>
  <si>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</si>
  <si>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</si>
  <si>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</si>
  <si>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</si>
  <si>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</si>
  <si>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</si>
  <si>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</si>
  <si>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</si>
  <si>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</si>
  <si>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</si>
  <si>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</si>
  <si>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</si>
  <si>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</si>
  <si>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</si>
  <si>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</si>
  <si>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</si>
  <si>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</si>
  <si>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</si>
  <si>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</si>
  <si>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</si>
  <si>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</si>
  <si>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</si>
  <si>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</si>
  <si>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</si>
  <si>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</si>
  <si>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</si>
  <si>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</si>
  <si>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</si>
  <si>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</si>
  <si>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</si>
  <si>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</si>
  <si>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</si>
  <si>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</si>
  <si>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</si>
  <si>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</si>
  <si>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</si>
  <si>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</si>
  <si>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</si>
  <si>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</si>
  <si>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</si>
  <si>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</si>
  <si>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</si>
  <si>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</si>
  <si>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</si>
  <si>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</si>
  <si>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</si>
  <si>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</si>
  <si>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</si>
  <si>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</si>
  <si>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</si>
  <si>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</si>
  <si>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</si>
  <si>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</si>
  <si>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</si>
  <si>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</si>
  <si>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</si>
  <si>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</si>
  <si>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</si>
  <si>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</si>
  <si>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</si>
  <si>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</si>
  <si>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</si>
  <si>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</si>
  <si>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</si>
  <si>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</si>
  <si>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</si>
  <si>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</si>
  <si>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</si>
  <si>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</si>
  <si>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</si>
  <si>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</si>
  <si>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</si>
  <si>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</si>
  <si>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</si>
  <si>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</si>
  <si>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</si>
  <si>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</si>
  <si>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</si>
  <si>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</si>
  <si>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</si>
  <si>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</si>
  <si>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</si>
  <si>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</si>
  <si>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</si>
  <si>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</si>
  <si>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</si>
  <si>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</si>
  <si>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</si>
  <si>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</si>
  <si>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</si>
  <si>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</si>
  <si>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</si>
  <si>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</si>
  <si>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</si>
  <si>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</si>
  <si>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</si>
  <si>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</si>
  <si>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</si>
  <si>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</si>
  <si>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</si>
  <si>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</si>
  <si>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</si>
  <si>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</si>
  <si>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</si>
  <si>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</si>
  <si>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</si>
  <si>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</si>
  <si>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</si>
  <si>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</si>
  <si>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</si>
  <si>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</si>
  <si>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</si>
  <si>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</si>
  <si>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</si>
  <si>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</si>
  <si>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</si>
  <si>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</si>
  <si>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</si>
  <si>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</si>
  <si>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</si>
  <si>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</si>
  <si>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</si>
  <si>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</si>
  <si>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</si>
  <si>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</si>
  <si>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</si>
  <si>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</si>
  <si>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</si>
  <si>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</si>
  <si>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</si>
  <si>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</si>
  <si>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</si>
  <si>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</si>
  <si>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</si>
  <si>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</si>
  <si>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</si>
  <si>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</si>
  <si>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</si>
  <si>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</si>
  <si>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</si>
  <si>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</si>
  <si>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</si>
  <si>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</si>
  <si>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</si>
  <si>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</si>
  <si>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</si>
  <si>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</si>
  <si>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</si>
  <si>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</si>
  <si>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</si>
  <si>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</si>
  <si>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</si>
  <si>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</si>
  <si>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</si>
  <si>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</si>
  <si>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</si>
  <si>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</si>
  <si>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</si>
  <si>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</si>
  <si>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</si>
  <si>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</si>
  <si>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</si>
  <si>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</si>
  <si>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</si>
  <si>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</si>
  <si>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</si>
  <si>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</si>
  <si>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</si>
  <si>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</si>
  <si>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</si>
  <si>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</si>
  <si>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</si>
  <si>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</si>
  <si>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</si>
  <si>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</si>
  <si>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</si>
  <si>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</si>
  <si>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</si>
  <si>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</si>
  <si>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</si>
  <si>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</si>
  <si>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</si>
  <si>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</si>
  <si>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</si>
  <si>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</si>
  <si>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</si>
  <si>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</si>
  <si>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</si>
  <si>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</si>
  <si>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</si>
  <si>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</si>
  <si>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</si>
  <si>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</si>
  <si>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</si>
  <si>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</si>
  <si>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</si>
  <si>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</si>
  <si>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</si>
  <si>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</si>
  <si>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</si>
  <si>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</si>
  <si>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</si>
  <si>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</si>
  <si>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</si>
  <si>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</si>
  <si>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</si>
  <si>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</si>
  <si>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</si>
  <si>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</si>
  <si>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</si>
  <si>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</si>
  <si>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</si>
  <si>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</si>
  <si>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</si>
  <si>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</si>
  <si>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</si>
  <si>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</si>
  <si>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</si>
  <si>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</si>
  <si>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</si>
  <si>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</si>
  <si>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</si>
  <si>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</si>
  <si>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</si>
  <si>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</si>
  <si>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</si>
  <si>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</si>
  <si>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</si>
  <si>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</si>
  <si>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</si>
  <si>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</si>
  <si>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</si>
  <si>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</si>
  <si>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</si>
  <si>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</si>
  <si>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</si>
  <si>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</si>
  <si>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</si>
  <si>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</si>
  <si>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</si>
  <si>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</si>
  <si>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</si>
  <si>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</si>
  <si>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</si>
  <si>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</si>
  <si>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</si>
  <si>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</si>
  <si>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</si>
  <si>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</si>
  <si>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</si>
  <si>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</si>
  <si>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</si>
  <si>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</si>
  <si>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</si>
  <si>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</si>
  <si>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</si>
  <si>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</si>
  <si>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</si>
  <si>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</si>
  <si>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</si>
  <si>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</si>
  <si>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</si>
  <si>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</si>
  <si>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</si>
  <si>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</si>
  <si>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</si>
  <si>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</si>
  <si>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</si>
  <si>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</si>
  <si>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</si>
  <si>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</si>
  <si>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</si>
  <si>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</si>
  <si>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</si>
  <si>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</si>
  <si>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</si>
  <si>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</si>
  <si>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</si>
  <si>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</si>
  <si>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</si>
  <si>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</si>
  <si>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</si>
  <si>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</si>
  <si>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</si>
  <si>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</si>
  <si>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</si>
  <si>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</si>
  <si>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</si>
  <si>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</si>
  <si>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</si>
  <si>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</si>
  <si>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</si>
  <si>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</si>
  <si>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</si>
  <si>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</si>
  <si>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</si>
  <si>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</si>
  <si>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</si>
  <si>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</si>
  <si>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</si>
  <si>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</si>
  <si>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</si>
  <si>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</si>
  <si>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</si>
  <si>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</si>
  <si>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</si>
  <si>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</si>
  <si>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</si>
  <si>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</si>
  <si>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</si>
  <si>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</si>
  <si>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</si>
  <si>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</si>
  <si>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</si>
  <si>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</si>
  <si>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</si>
  <si>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</si>
  <si>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</si>
  <si>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</si>
  <si>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</si>
  <si>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</si>
  <si>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</si>
  <si>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</si>
  <si>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</si>
  <si>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</si>
  <si>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</si>
  <si>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</si>
  <si>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</si>
  <si>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</si>
  <si>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</si>
  <si>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</si>
  <si>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</si>
  <si>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</si>
  <si>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</si>
  <si>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</si>
  <si>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</si>
  <si>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</si>
  <si>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</si>
  <si>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</si>
  <si>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</si>
  <si>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</si>
  <si>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</si>
  <si>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</si>
  <si>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</si>
  <si>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</si>
  <si>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</si>
  <si>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</si>
  <si>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</si>
  <si>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</si>
  <si>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</si>
  <si>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</si>
  <si>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</si>
  <si>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</si>
  <si>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</si>
  <si>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</si>
  <si>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</si>
  <si>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</si>
  <si>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</si>
  <si>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</si>
  <si>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</si>
  <si>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</si>
  <si>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</si>
  <si>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</si>
  <si>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</si>
  <si>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</si>
  <si>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</si>
  <si>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</si>
  <si>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</si>
  <si>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</si>
  <si>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</si>
  <si>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</si>
  <si>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</si>
  <si>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</si>
  <si>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</si>
  <si>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</si>
  <si>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</si>
  <si>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</si>
  <si>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</si>
  <si>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</si>
  <si>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</si>
  <si>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</si>
  <si>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</si>
  <si>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</si>
  <si>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</si>
  <si>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</si>
  <si>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</si>
  <si>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</si>
  <si>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</si>
  <si>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</si>
  <si>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</si>
  <si>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</si>
  <si>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</si>
  <si>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</si>
  <si>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</si>
  <si>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</si>
  <si>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</si>
  <si>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</si>
  <si>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</si>
  <si>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</si>
  <si>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</si>
  <si>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</si>
  <si>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</si>
  <si>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</si>
  <si>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</si>
  <si>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</si>
  <si>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</si>
  <si>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</si>
  <si>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</si>
  <si>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</si>
  <si>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</si>
  <si>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</si>
  <si>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</si>
  <si>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</si>
  <si>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</si>
  <si>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</si>
  <si>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</si>
  <si>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</si>
  <si>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</si>
  <si>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</si>
  <si>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</si>
  <si>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</si>
  <si>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</si>
  <si>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</si>
  <si>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</si>
  <si>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</si>
  <si>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</si>
  <si>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</si>
  <si>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</si>
  <si>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</si>
  <si>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</si>
  <si>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</si>
  <si>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</si>
  <si>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</si>
  <si>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</si>
  <si>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de Valle de Santiago, Gto.</t>
  </si>
  <si>
    <t>31111M420010100 PRESIDENTE</t>
  </si>
  <si>
    <t>31111M420010200 SINDICO</t>
  </si>
  <si>
    <t>31111M420010300 REGIDORES</t>
  </si>
  <si>
    <t>31111M420020100 SECRETARIA DEL AYUNTAMIENTO</t>
  </si>
  <si>
    <t>31111M420020200 REGLAMENTOS Y FISCALIZACION</t>
  </si>
  <si>
    <t>31111M420020300 JURIDICO</t>
  </si>
  <si>
    <t>31111M420020400 JUZGADO ADMINISTRATIVO Y CIVICO</t>
  </si>
  <si>
    <t>31111M420020500 ARCHIVO MUNICIPAL</t>
  </si>
  <si>
    <t>31111M420020600 PROCURAD DER NIÑAS, NIÑOS Y ADOLESCENTES</t>
  </si>
  <si>
    <t>31111M420020700 SIPINNA</t>
  </si>
  <si>
    <t>31111M420030100 TESORERIA MUNICIPAL</t>
  </si>
  <si>
    <t>31111M420030200 CATASTRO Y PREDIAL</t>
  </si>
  <si>
    <t>31111M420040100 CONTRALORIA</t>
  </si>
  <si>
    <t>31111M420050100 OBRA PUBLICA</t>
  </si>
  <si>
    <t>31111M420060100 SERVICIOS MUNICIPALES</t>
  </si>
  <si>
    <t>31111M420060200 ALUMBRADO PUBLICO</t>
  </si>
  <si>
    <t>31111M420060300 LIMPIA</t>
  </si>
  <si>
    <t>31111M420060400 PARQUES Y JARDINES</t>
  </si>
  <si>
    <t>31111M420060500 RASTRO</t>
  </si>
  <si>
    <t>31111M420060600 MERCADO</t>
  </si>
  <si>
    <t>31111M420060700 PANTEONES</t>
  </si>
  <si>
    <t>31111M420070100 DESARROLLO SOCIAL</t>
  </si>
  <si>
    <t>31111M420070200 DESARROLLO AGROPECUARIO</t>
  </si>
  <si>
    <t>31111M420070300 SALUD</t>
  </si>
  <si>
    <t>31111M420070400 JEFATURA DE GESTION EDUCATIVA</t>
  </si>
  <si>
    <t>31111M420080200 TRANSITO</t>
  </si>
  <si>
    <t>31111M420090100 MEDIO AMBIENTE</t>
  </si>
  <si>
    <t>31111M420100100 DERECHOS HUMANOS</t>
  </si>
  <si>
    <t>31111M420110100 OFICIALIA MAYOR</t>
  </si>
  <si>
    <t>31111M420110200 RECURSOS HUMANOS</t>
  </si>
  <si>
    <t>31111M420110300 ADQUICISIONES</t>
  </si>
  <si>
    <t>31111M420110400 DEPARTAMENTO DE INFORMATICA</t>
  </si>
  <si>
    <t>31111M420120100 UNIDAD DE TRANSPARENCIA</t>
  </si>
  <si>
    <t>31111M420130100 SECRETARIA PARTICULAR</t>
  </si>
  <si>
    <t>31111M420130200 COMUNICACION SOCIAL</t>
  </si>
  <si>
    <t>31111M420140100 DESARROLLO URBANO</t>
  </si>
  <si>
    <t>31111M420150100 DESARROLLO ECONOMICO</t>
  </si>
  <si>
    <t>31111M420160100 TURISMO</t>
  </si>
  <si>
    <t>31111M420170100 EDUCACION</t>
  </si>
  <si>
    <t>31111M420180100 COMISION MUNICIPAL DEL DEPORTE</t>
  </si>
  <si>
    <t>31111M420180200 UNIDAD DEPORTIVA</t>
  </si>
  <si>
    <t>31111M420180300 GIMNASIO</t>
  </si>
  <si>
    <t>31111M420190100 DESARROLLO INTEGRAL DE LA MUJER</t>
  </si>
  <si>
    <t>31111M420200100 INSTITUTO MUNICIPAL DE LA JUVENTUD</t>
  </si>
  <si>
    <t>31111M420210100 INSTITUTO MUNICIPAL DE PLANEACION</t>
  </si>
  <si>
    <t>31111M420220100 MATERIALES Y EQUIPO PESADO</t>
  </si>
  <si>
    <t>31111M420900100 DESARROLLO INTEGRAL DE LA FAMILIA</t>
  </si>
  <si>
    <t>31111M420900200 CASA DE LA CULTURA MUNICIPAL</t>
  </si>
  <si>
    <t>31111M420900300 SISTEMA DE AGUA POTABLE Y ALCANTARILLADO</t>
  </si>
  <si>
    <t>31111M420080100 SEGURIDAD PUBLICA</t>
  </si>
  <si>
    <t>31111M420080300 PROTECCION CIVIL</t>
  </si>
  <si>
    <t>31111M420080400 MOVILIDAD Y TRANSPORTE</t>
  </si>
  <si>
    <t>31111M420080500 CARCEL</t>
  </si>
  <si>
    <t>No</t>
  </si>
  <si>
    <t>NA</t>
  </si>
  <si>
    <t>Valuaciones Actuariales del Norte 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</si>
</sst>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5" formatCode="0.0"/>
    <numFmt numFmtId="168" formatCode="0.0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4" fontId="0" fillId="0" borderId="0" xfId="0" applyNumberFormat="1"/>
    <xf numFmtId="43" fontId="0" fillId="0" borderId="14" xfId="1" applyFont="1" applyFill="1" applyBorder="1" applyAlignment="1" applyProtection="1">
      <alignment horizontal="right"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2" fontId="0" fillId="0" borderId="14" xfId="1" applyNumberFormat="1" applyFont="1" applyFill="1" applyBorder="1" applyAlignment="1" applyProtection="1">
      <alignment horizontal="right" vertical="center"/>
      <protection locked="0"/>
    </xf>
    <xf numFmtId="2" fontId="0" fillId="0" borderId="14" xfId="1" applyNumberFormat="1" applyFont="1" applyFill="1" applyBorder="1" applyAlignment="1" applyProtection="1">
      <alignment vertical="center"/>
      <protection locked="0"/>
    </xf>
    <xf numFmtId="43" fontId="0" fillId="0" borderId="0" xfId="0" applyNumberFormat="1"/>
    <xf numFmtId="2" fontId="0" fillId="0" borderId="14" xfId="0" applyNumberFormat="1" applyBorder="1"/>
    <xf numFmtId="0" fontId="0" fillId="0" borderId="14" xfId="0" applyBorder="1" applyAlignment="1">
      <alignment horizontal="right"/>
    </xf>
    <xf numFmtId="10" fontId="0" fillId="0" borderId="14" xfId="4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6" applyNumberFormat="1" applyFont="1" applyFill="1" applyBorder="1" applyAlignment="1" applyProtection="1">
      <alignment vertical="center"/>
      <protection locked="0"/>
    </xf>
    <xf numFmtId="4" fontId="1" fillId="0" borderId="14" xfId="7" applyNumberFormat="1" applyFont="1" applyFill="1" applyBorder="1" applyAlignment="1" applyProtection="1">
      <alignment vertical="center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4" fontId="0" fillId="0" borderId="14" xfId="7" applyNumberFormat="1" applyFon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vertical="center"/>
      <protection locked="0"/>
    </xf>
    <xf numFmtId="2" fontId="0" fillId="0" borderId="14" xfId="9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0" fillId="3" borderId="14" xfId="0" applyNumberFormat="1" applyFill="1" applyBorder="1" applyAlignment="1" applyProtection="1">
      <alignment vertical="center"/>
      <protection locked="0"/>
    </xf>
    <xf numFmtId="165" fontId="0" fillId="0" borderId="14" xfId="0" applyNumberFormat="1" applyFill="1" applyBorder="1" applyAlignment="1" applyProtection="1">
      <alignment vertical="center"/>
      <protection locked="0"/>
    </xf>
    <xf numFmtId="3" fontId="0" fillId="0" borderId="14" xfId="0" applyNumberFormat="1" applyFont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68" fontId="0" fillId="0" borderId="14" xfId="4" applyNumberFormat="1" applyFont="1" applyBorder="1" applyAlignment="1" applyProtection="1">
      <alignment horizontal="right" vertical="center"/>
      <protection locked="0"/>
    </xf>
  </cellXfs>
  <cellStyles count="10">
    <cellStyle name="Millares" xfId="1" builtinId="3"/>
    <cellStyle name="Millares 10 2" xfId="5"/>
    <cellStyle name="Millares 10 3" xfId="6"/>
    <cellStyle name="Millares 19" xfId="8"/>
    <cellStyle name="Millares 2" xfId="9"/>
    <cellStyle name="Millares 20" xfId="7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Normal="100" workbookViewId="0">
      <selection activeCell="E52" sqref="E52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8" t="s">
        <v>0</v>
      </c>
      <c r="B1" s="169"/>
      <c r="C1" s="169"/>
      <c r="D1" s="169"/>
      <c r="E1" s="169"/>
      <c r="F1" s="170"/>
    </row>
    <row r="2" spans="1:6" ht="15" customHeight="1" x14ac:dyDescent="0.25">
      <c r="A2" s="110" t="s">
        <v>594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589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v>266270617.47999999</v>
      </c>
      <c r="C9" s="47">
        <v>254102008.13</v>
      </c>
      <c r="D9" s="46" t="s">
        <v>10</v>
      </c>
      <c r="E9" s="47">
        <v>20230082.449999999</v>
      </c>
      <c r="F9" s="47">
        <v>37816690.100000001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195681.11</v>
      </c>
      <c r="F10" s="47">
        <v>184289.19</v>
      </c>
    </row>
    <row r="11" spans="1:6" x14ac:dyDescent="0.25">
      <c r="A11" s="48" t="s">
        <v>13</v>
      </c>
      <c r="B11" s="47">
        <v>52959594.719999999</v>
      </c>
      <c r="C11" s="47">
        <v>21430020.23</v>
      </c>
      <c r="D11" s="48" t="s">
        <v>14</v>
      </c>
      <c r="E11" s="47">
        <v>4684238.75</v>
      </c>
      <c r="F11" s="47">
        <v>20348150.440000001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3362580.64</v>
      </c>
      <c r="F12" s="47">
        <v>3263949.19</v>
      </c>
    </row>
    <row r="13" spans="1:6" x14ac:dyDescent="0.25">
      <c r="A13" s="48" t="s">
        <v>17</v>
      </c>
      <c r="B13" s="47">
        <v>213311022.75999999</v>
      </c>
      <c r="C13" s="47">
        <v>232671987.90000001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326725.74</v>
      </c>
      <c r="F14" s="47">
        <v>516585.74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5654045.3399999999</v>
      </c>
      <c r="F16" s="47">
        <v>7919168.4900000002</v>
      </c>
    </row>
    <row r="17" spans="1:6" x14ac:dyDescent="0.25">
      <c r="A17" s="46" t="s">
        <v>25</v>
      </c>
      <c r="B17" s="47">
        <v>7321168.3200000003</v>
      </c>
      <c r="C17" s="47">
        <v>6901471.1900000004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6006810.8700000001</v>
      </c>
      <c r="F18" s="47">
        <v>5584547.0499999998</v>
      </c>
    </row>
    <row r="19" spans="1:6" x14ac:dyDescent="0.25">
      <c r="A19" s="48" t="s">
        <v>29</v>
      </c>
      <c r="B19" s="47">
        <v>934439.49</v>
      </c>
      <c r="C19" s="47">
        <v>922580.98</v>
      </c>
      <c r="D19" s="46" t="s">
        <v>30</v>
      </c>
      <c r="E19" s="47">
        <v>0</v>
      </c>
      <c r="F19" s="47">
        <v>0</v>
      </c>
    </row>
    <row r="20" spans="1:6" x14ac:dyDescent="0.25">
      <c r="A20" s="48" t="s">
        <v>31</v>
      </c>
      <c r="B20" s="47">
        <v>1019441.9</v>
      </c>
      <c r="C20" s="47">
        <v>369035.01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101433.49</v>
      </c>
      <c r="C21" s="47">
        <v>231951.77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171820.01</v>
      </c>
      <c r="C22" s="47">
        <v>20870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v>1339285.7</v>
      </c>
      <c r="F23" s="47">
        <v>0</v>
      </c>
    </row>
    <row r="24" spans="1:6" x14ac:dyDescent="0.25">
      <c r="A24" s="48" t="s">
        <v>39</v>
      </c>
      <c r="B24" s="47">
        <v>5094033.43</v>
      </c>
      <c r="C24" s="47">
        <v>5357033.43</v>
      </c>
      <c r="D24" s="48" t="s">
        <v>40</v>
      </c>
      <c r="E24" s="47">
        <v>1339285.7</v>
      </c>
      <c r="F24" s="47">
        <v>0</v>
      </c>
    </row>
    <row r="25" spans="1:6" x14ac:dyDescent="0.25">
      <c r="A25" s="46" t="s">
        <v>41</v>
      </c>
      <c r="B25" s="47">
        <v>94991248.319999993</v>
      </c>
      <c r="C25" s="47">
        <v>35832123.07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256162.5</v>
      </c>
      <c r="C26" s="47">
        <v>256162.5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69290945.099999994</v>
      </c>
      <c r="C27" s="47">
        <v>0</v>
      </c>
      <c r="D27" s="46" t="s">
        <v>46</v>
      </c>
      <c r="E27" s="47">
        <v>0</v>
      </c>
      <c r="F27" s="47"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25444140.719999999</v>
      </c>
      <c r="C29" s="47">
        <v>35575960.57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v>0</v>
      </c>
      <c r="C31" s="47">
        <v>0</v>
      </c>
      <c r="D31" s="46" t="s">
        <v>54</v>
      </c>
      <c r="E31" s="47">
        <v>0</v>
      </c>
      <c r="F31" s="47"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v>0</v>
      </c>
      <c r="C38" s="47">
        <v>0</v>
      </c>
      <c r="D38" s="46" t="s">
        <v>68</v>
      </c>
      <c r="E38" s="47">
        <v>0</v>
      </c>
      <c r="F38" s="47"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v>0</v>
      </c>
      <c r="C41" s="47"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v>153584.70000000001</v>
      </c>
      <c r="F42" s="47">
        <v>117954.52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153584.70000000001</v>
      </c>
      <c r="F43" s="47">
        <v>117954.52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368583034.12</v>
      </c>
      <c r="C47" s="4">
        <f>C9+C17+C25+C31+C37+C38+C41</f>
        <v>296835602.38999999</v>
      </c>
      <c r="D47" s="2" t="s">
        <v>84</v>
      </c>
      <c r="E47" s="4">
        <f>E9+E19+E23+E26+E27+E31+E38+E42</f>
        <v>21722952.849999998</v>
      </c>
      <c r="F47" s="4">
        <f>F9+F19+F23+F26+F27+F31+F38+F42</f>
        <v>37934644.620000005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234308107.91</v>
      </c>
      <c r="C52" s="47">
        <v>167629941.66999999</v>
      </c>
      <c r="D52" s="46" t="s">
        <v>92</v>
      </c>
      <c r="E52" s="47">
        <v>4821428.68</v>
      </c>
      <c r="F52" s="47">
        <v>6428571.5199999996</v>
      </c>
    </row>
    <row r="53" spans="1:6" x14ac:dyDescent="0.25">
      <c r="A53" s="46" t="s">
        <v>93</v>
      </c>
      <c r="B53" s="47">
        <v>118674547.93000001</v>
      </c>
      <c r="C53" s="47">
        <v>111651286.31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135966.14000000001</v>
      </c>
      <c r="C54" s="47">
        <v>135966.14000000001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-58766444.57</v>
      </c>
      <c r="C55" s="47">
        <v>-58766444.57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1176759.67</v>
      </c>
      <c r="C56" s="47">
        <v>1176759.67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4821428.68</v>
      </c>
      <c r="F57" s="4">
        <f>SUM(F50:F55)</f>
        <v>6428571.5199999996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26544381.529999997</v>
      </c>
      <c r="F59" s="4">
        <f>F47+F57</f>
        <v>44363216.140000001</v>
      </c>
    </row>
    <row r="60" spans="1:6" x14ac:dyDescent="0.25">
      <c r="A60" s="3" t="s">
        <v>104</v>
      </c>
      <c r="B60" s="4">
        <f>SUM(B50:B58)</f>
        <v>295528937.08000004</v>
      </c>
      <c r="C60" s="4">
        <f>SUM(C50:C58)</f>
        <v>221827509.22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664111971.20000005</v>
      </c>
      <c r="C62" s="4">
        <f>SUM(C47+C60)</f>
        <v>518663111.61000001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v>23319492.920000002</v>
      </c>
      <c r="F63" s="47">
        <v>23319492.920000002</v>
      </c>
    </row>
    <row r="64" spans="1:6" x14ac:dyDescent="0.25">
      <c r="A64" s="45"/>
      <c r="B64" s="45"/>
      <c r="C64" s="45"/>
      <c r="D64" s="46" t="s">
        <v>108</v>
      </c>
      <c r="E64" s="47">
        <v>22266596.239999998</v>
      </c>
      <c r="F64" s="47">
        <v>22266596.239999998</v>
      </c>
    </row>
    <row r="65" spans="1:6" x14ac:dyDescent="0.25">
      <c r="A65" s="45"/>
      <c r="B65" s="45"/>
      <c r="C65" s="45"/>
      <c r="D65" s="50" t="s">
        <v>109</v>
      </c>
      <c r="E65" s="47">
        <v>1052896.68</v>
      </c>
      <c r="F65" s="47">
        <v>1052896.68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v>614248096.75</v>
      </c>
      <c r="F68" s="47">
        <v>450980402.55000001</v>
      </c>
    </row>
    <row r="69" spans="1:6" x14ac:dyDescent="0.25">
      <c r="A69" s="53"/>
      <c r="B69" s="45"/>
      <c r="C69" s="45"/>
      <c r="D69" s="46" t="s">
        <v>112</v>
      </c>
      <c r="E69" s="47">
        <v>133947182.63</v>
      </c>
      <c r="F69" s="47">
        <v>276017758.62</v>
      </c>
    </row>
    <row r="70" spans="1:6" x14ac:dyDescent="0.25">
      <c r="A70" s="53"/>
      <c r="B70" s="45"/>
      <c r="C70" s="45"/>
      <c r="D70" s="46" t="s">
        <v>113</v>
      </c>
      <c r="E70" s="47">
        <v>480233802.81999999</v>
      </c>
      <c r="F70" s="47">
        <v>174895532.63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67111.3</v>
      </c>
      <c r="F73" s="47">
        <v>67111.3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637567589.66999996</v>
      </c>
      <c r="F79" s="4">
        <f>F63+F68+F75</f>
        <v>474299895.47000003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664111971.19999993</v>
      </c>
      <c r="F81" s="4">
        <f>F59+F79</f>
        <v>518663111.61000001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46:F49 B49:C49 B46:C46 C48 B59:C62 E56:F62 E67:F67 E74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opLeftCell="A22" zoomScale="110" zoomScaleNormal="110" workbookViewId="0">
      <selection activeCell="B22" sqref="B2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7" t="s">
        <v>439</v>
      </c>
      <c r="B1" s="169"/>
      <c r="C1" s="169"/>
      <c r="D1" s="169"/>
      <c r="E1" s="169"/>
      <c r="F1" s="169"/>
      <c r="G1" s="170"/>
    </row>
    <row r="2" spans="1:7" x14ac:dyDescent="0.25">
      <c r="A2" s="189" t="str">
        <f>'Formato 1'!A2</f>
        <v>Municipio de Valle de Santiago, Gto.</v>
      </c>
      <c r="B2" s="190"/>
      <c r="C2" s="190"/>
      <c r="D2" s="190"/>
      <c r="E2" s="190"/>
      <c r="F2" s="190"/>
      <c r="G2" s="191"/>
    </row>
    <row r="3" spans="1:7" x14ac:dyDescent="0.25">
      <c r="A3" s="186" t="s">
        <v>440</v>
      </c>
      <c r="B3" s="187"/>
      <c r="C3" s="187"/>
      <c r="D3" s="187"/>
      <c r="E3" s="187"/>
      <c r="F3" s="187"/>
      <c r="G3" s="188"/>
    </row>
    <row r="4" spans="1:7" x14ac:dyDescent="0.25">
      <c r="A4" s="186" t="s">
        <v>2</v>
      </c>
      <c r="B4" s="187"/>
      <c r="C4" s="187"/>
      <c r="D4" s="187"/>
      <c r="E4" s="187"/>
      <c r="F4" s="187"/>
      <c r="G4" s="188"/>
    </row>
    <row r="5" spans="1:7" x14ac:dyDescent="0.25">
      <c r="A5" s="180" t="s">
        <v>441</v>
      </c>
      <c r="B5" s="181"/>
      <c r="C5" s="181"/>
      <c r="D5" s="181"/>
      <c r="E5" s="181"/>
      <c r="F5" s="181"/>
      <c r="G5" s="182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555</v>
      </c>
      <c r="B7" s="119">
        <f>SUM(B8:B19)</f>
        <v>323000000</v>
      </c>
      <c r="C7" s="119">
        <f t="shared" ref="C7:G7" si="0">SUM(C8:C19)</f>
        <v>327845000</v>
      </c>
      <c r="D7" s="119">
        <f t="shared" si="0"/>
        <v>329460000</v>
      </c>
      <c r="E7" s="119">
        <f t="shared" si="0"/>
        <v>331075000</v>
      </c>
      <c r="F7" s="119">
        <f t="shared" si="0"/>
        <v>332690000</v>
      </c>
      <c r="G7" s="119">
        <f t="shared" si="0"/>
        <v>334305000</v>
      </c>
    </row>
    <row r="8" spans="1:7" x14ac:dyDescent="0.25">
      <c r="A8" s="58" t="s">
        <v>556</v>
      </c>
      <c r="B8" s="160">
        <v>27725000</v>
      </c>
      <c r="C8" s="161">
        <v>28140875</v>
      </c>
      <c r="D8" s="161">
        <v>28279500</v>
      </c>
      <c r="E8" s="161">
        <v>28418125</v>
      </c>
      <c r="F8" s="161">
        <v>28556750</v>
      </c>
      <c r="G8" s="161">
        <v>28695375</v>
      </c>
    </row>
    <row r="9" spans="1:7" ht="15.75" customHeight="1" x14ac:dyDescent="0.25">
      <c r="A9" s="58" t="s">
        <v>557</v>
      </c>
      <c r="B9" s="162">
        <v>0</v>
      </c>
      <c r="C9" s="162">
        <v>0</v>
      </c>
      <c r="D9" s="162">
        <v>0</v>
      </c>
      <c r="E9" s="162">
        <v>0</v>
      </c>
      <c r="F9" s="162">
        <v>0</v>
      </c>
      <c r="G9" s="162">
        <v>0</v>
      </c>
    </row>
    <row r="10" spans="1:7" x14ac:dyDescent="0.25">
      <c r="A10" s="58" t="s">
        <v>479</v>
      </c>
      <c r="B10" s="160">
        <v>2000000</v>
      </c>
      <c r="C10" s="161">
        <v>2030000</v>
      </c>
      <c r="D10" s="161">
        <v>2040000</v>
      </c>
      <c r="E10" s="161">
        <v>2050000</v>
      </c>
      <c r="F10" s="161">
        <v>2060000</v>
      </c>
      <c r="G10" s="161">
        <v>2070000</v>
      </c>
    </row>
    <row r="11" spans="1:7" x14ac:dyDescent="0.25">
      <c r="A11" s="58" t="s">
        <v>480</v>
      </c>
      <c r="B11" s="160">
        <v>32969000</v>
      </c>
      <c r="C11" s="161">
        <v>33463535</v>
      </c>
      <c r="D11" s="161">
        <v>33628380</v>
      </c>
      <c r="E11" s="161">
        <v>33793225</v>
      </c>
      <c r="F11" s="161">
        <v>33958070</v>
      </c>
      <c r="G11" s="161">
        <v>34122915</v>
      </c>
    </row>
    <row r="12" spans="1:7" x14ac:dyDescent="0.25">
      <c r="A12" s="58" t="s">
        <v>558</v>
      </c>
      <c r="B12" s="160">
        <v>4384000</v>
      </c>
      <c r="C12" s="161">
        <v>4449760</v>
      </c>
      <c r="D12" s="161">
        <v>4471680</v>
      </c>
      <c r="E12" s="161">
        <v>4493600</v>
      </c>
      <c r="F12" s="161">
        <v>4515520</v>
      </c>
      <c r="G12" s="161">
        <v>4537440</v>
      </c>
    </row>
    <row r="13" spans="1:7" x14ac:dyDescent="0.25">
      <c r="A13" s="58" t="s">
        <v>559</v>
      </c>
      <c r="B13" s="160">
        <v>2922000</v>
      </c>
      <c r="C13" s="161">
        <v>2965830</v>
      </c>
      <c r="D13" s="161">
        <v>2980440</v>
      </c>
      <c r="E13" s="161">
        <v>2995050</v>
      </c>
      <c r="F13" s="161">
        <v>3009660</v>
      </c>
      <c r="G13" s="161">
        <v>3024270</v>
      </c>
    </row>
    <row r="14" spans="1:7" x14ac:dyDescent="0.25">
      <c r="A14" s="59" t="s">
        <v>483</v>
      </c>
      <c r="B14" s="162">
        <v>0</v>
      </c>
      <c r="C14" s="162">
        <v>0</v>
      </c>
      <c r="D14" s="162">
        <v>0</v>
      </c>
      <c r="E14" s="162">
        <v>0</v>
      </c>
      <c r="F14" s="162">
        <v>0</v>
      </c>
      <c r="G14" s="162">
        <v>0</v>
      </c>
    </row>
    <row r="15" spans="1:7" x14ac:dyDescent="0.25">
      <c r="A15" s="58" t="s">
        <v>484</v>
      </c>
      <c r="B15" s="160">
        <v>208500000</v>
      </c>
      <c r="C15" s="161">
        <v>211627500</v>
      </c>
      <c r="D15" s="161">
        <v>212670000</v>
      </c>
      <c r="E15" s="161">
        <v>213712500</v>
      </c>
      <c r="F15" s="161">
        <v>214755000</v>
      </c>
      <c r="G15" s="161">
        <v>215797500</v>
      </c>
    </row>
    <row r="16" spans="1:7" x14ac:dyDescent="0.25">
      <c r="A16" s="58" t="s">
        <v>560</v>
      </c>
      <c r="B16" s="160">
        <v>4000000</v>
      </c>
      <c r="C16" s="161">
        <v>4060000</v>
      </c>
      <c r="D16" s="161">
        <v>4080000</v>
      </c>
      <c r="E16" s="161">
        <v>4100000</v>
      </c>
      <c r="F16" s="161">
        <v>4120000</v>
      </c>
      <c r="G16" s="161">
        <v>4140000</v>
      </c>
    </row>
    <row r="17" spans="1:7" x14ac:dyDescent="0.25">
      <c r="A17" s="58" t="s">
        <v>486</v>
      </c>
      <c r="B17" s="162">
        <v>0</v>
      </c>
      <c r="C17" s="162">
        <v>0</v>
      </c>
      <c r="D17" s="162">
        <v>0</v>
      </c>
      <c r="E17" s="162">
        <v>0</v>
      </c>
      <c r="F17" s="162">
        <v>0</v>
      </c>
      <c r="G17" s="162">
        <v>0</v>
      </c>
    </row>
    <row r="18" spans="1:7" x14ac:dyDescent="0.25">
      <c r="A18" s="58" t="s">
        <v>561</v>
      </c>
      <c r="B18" s="160">
        <v>40500000</v>
      </c>
      <c r="C18" s="161">
        <v>41107500</v>
      </c>
      <c r="D18" s="161">
        <v>41310000</v>
      </c>
      <c r="E18" s="161">
        <v>41512500</v>
      </c>
      <c r="F18" s="161">
        <v>41715000</v>
      </c>
      <c r="G18" s="161">
        <v>41917500</v>
      </c>
    </row>
    <row r="19" spans="1:7" x14ac:dyDescent="0.25">
      <c r="A19" s="92" t="s">
        <v>562</v>
      </c>
      <c r="B19" s="162">
        <v>0</v>
      </c>
      <c r="C19" s="162">
        <v>0</v>
      </c>
      <c r="D19" s="162">
        <v>0</v>
      </c>
      <c r="E19" s="162">
        <v>0</v>
      </c>
      <c r="F19" s="162">
        <v>0</v>
      </c>
      <c r="G19" s="162">
        <v>0</v>
      </c>
    </row>
    <row r="20" spans="1:7" x14ac:dyDescent="0.25">
      <c r="A20" s="58" t="s">
        <v>570</v>
      </c>
      <c r="B20" s="75"/>
      <c r="C20" s="75"/>
      <c r="D20" s="75"/>
      <c r="E20" s="75"/>
      <c r="F20" s="75"/>
      <c r="G20" s="75"/>
    </row>
    <row r="21" spans="1:7" x14ac:dyDescent="0.25">
      <c r="A21" s="3" t="s">
        <v>563</v>
      </c>
      <c r="B21" s="119">
        <f>SUM(B22:B26)</f>
        <v>223000000</v>
      </c>
      <c r="C21" s="119">
        <f t="shared" ref="C21:G21" si="1">SUM(C22:C26)</f>
        <v>226345000</v>
      </c>
      <c r="D21" s="119">
        <f t="shared" si="1"/>
        <v>227460000</v>
      </c>
      <c r="E21" s="119">
        <f t="shared" si="1"/>
        <v>228575000</v>
      </c>
      <c r="F21" s="119">
        <f t="shared" si="1"/>
        <v>229690000</v>
      </c>
      <c r="G21" s="119">
        <f t="shared" si="1"/>
        <v>230805000</v>
      </c>
    </row>
    <row r="22" spans="1:7" x14ac:dyDescent="0.25">
      <c r="A22" s="58" t="s">
        <v>564</v>
      </c>
      <c r="B22" s="76">
        <v>223000000</v>
      </c>
      <c r="C22" s="76">
        <v>226345000</v>
      </c>
      <c r="D22" s="76">
        <v>227460000</v>
      </c>
      <c r="E22" s="76">
        <v>228575000</v>
      </c>
      <c r="F22" s="76">
        <v>229690000</v>
      </c>
      <c r="G22" s="76">
        <v>230805000</v>
      </c>
    </row>
    <row r="23" spans="1:7" x14ac:dyDescent="0.25">
      <c r="A23" s="58" t="s">
        <v>565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492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570</v>
      </c>
      <c r="B27" s="76"/>
      <c r="C27" s="76"/>
      <c r="D27" s="76"/>
      <c r="E27" s="76"/>
      <c r="F27" s="76"/>
      <c r="G27" s="76"/>
    </row>
    <row r="28" spans="1:7" x14ac:dyDescent="0.25">
      <c r="A28" s="3" t="s">
        <v>567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568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570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569</v>
      </c>
      <c r="B31" s="119">
        <f>B21+B7+B28</f>
        <v>546000000</v>
      </c>
      <c r="C31" s="119">
        <f t="shared" ref="C31:G31" si="3">C21+C7+C28</f>
        <v>554190000</v>
      </c>
      <c r="D31" s="119">
        <f t="shared" si="3"/>
        <v>556920000</v>
      </c>
      <c r="E31" s="119">
        <f t="shared" si="3"/>
        <v>559650000</v>
      </c>
      <c r="F31" s="119">
        <f t="shared" si="3"/>
        <v>562380000</v>
      </c>
      <c r="G31" s="119">
        <f t="shared" si="3"/>
        <v>565110000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19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0:G21 B23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Normal="100" workbookViewId="0">
      <selection activeCell="D23" sqref="D23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7" t="s">
        <v>458</v>
      </c>
      <c r="B1" s="169"/>
      <c r="C1" s="169"/>
      <c r="D1" s="169"/>
      <c r="E1" s="169"/>
      <c r="F1" s="169"/>
      <c r="G1" s="170"/>
    </row>
    <row r="2" spans="1:7" x14ac:dyDescent="0.25">
      <c r="A2" s="189" t="str">
        <f>'Formato 1'!A2</f>
        <v>Municipio de Valle de Santiago, Gto.</v>
      </c>
      <c r="B2" s="190"/>
      <c r="C2" s="190"/>
      <c r="D2" s="190"/>
      <c r="E2" s="190"/>
      <c r="F2" s="190"/>
      <c r="G2" s="191"/>
    </row>
    <row r="3" spans="1:7" x14ac:dyDescent="0.25">
      <c r="A3" s="186" t="s">
        <v>459</v>
      </c>
      <c r="B3" s="187"/>
      <c r="C3" s="187"/>
      <c r="D3" s="187"/>
      <c r="E3" s="187"/>
      <c r="F3" s="187"/>
      <c r="G3" s="188"/>
    </row>
    <row r="4" spans="1:7" x14ac:dyDescent="0.25">
      <c r="A4" s="186" t="s">
        <v>2</v>
      </c>
      <c r="B4" s="187"/>
      <c r="C4" s="187"/>
      <c r="D4" s="187"/>
      <c r="E4" s="187"/>
      <c r="F4" s="187"/>
      <c r="G4" s="188"/>
    </row>
    <row r="5" spans="1:7" x14ac:dyDescent="0.25">
      <c r="A5" s="180" t="s">
        <v>441</v>
      </c>
      <c r="B5" s="181"/>
      <c r="C5" s="181"/>
      <c r="D5" s="181"/>
      <c r="E5" s="181"/>
      <c r="F5" s="181"/>
      <c r="G5" s="182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461</v>
      </c>
      <c r="B7" s="119">
        <f t="shared" ref="B7:G7" si="0">SUM(B8:B16)</f>
        <v>323000000</v>
      </c>
      <c r="C7" s="119">
        <f t="shared" si="0"/>
        <v>327845000</v>
      </c>
      <c r="D7" s="119">
        <f t="shared" si="0"/>
        <v>329460000</v>
      </c>
      <c r="E7" s="119">
        <f t="shared" si="0"/>
        <v>331075000</v>
      </c>
      <c r="F7" s="119">
        <f t="shared" si="0"/>
        <v>332690000</v>
      </c>
      <c r="G7" s="119">
        <f t="shared" si="0"/>
        <v>334304999.99999994</v>
      </c>
    </row>
    <row r="8" spans="1:7" x14ac:dyDescent="0.25">
      <c r="A8" s="58" t="s">
        <v>573</v>
      </c>
      <c r="B8" s="161">
        <v>136703147</v>
      </c>
      <c r="C8" s="161">
        <v>138753694.20500001</v>
      </c>
      <c r="D8" s="161">
        <v>139437209.94</v>
      </c>
      <c r="E8" s="161">
        <v>140120725.67500001</v>
      </c>
      <c r="F8" s="161">
        <v>140804241.41</v>
      </c>
      <c r="G8" s="161">
        <v>141487757.14500001</v>
      </c>
    </row>
    <row r="9" spans="1:7" ht="15.75" customHeight="1" x14ac:dyDescent="0.25">
      <c r="A9" s="58" t="s">
        <v>574</v>
      </c>
      <c r="B9" s="161">
        <v>14328000</v>
      </c>
      <c r="C9" s="161">
        <v>14542920</v>
      </c>
      <c r="D9" s="161">
        <v>14614560</v>
      </c>
      <c r="E9" s="161">
        <v>14686200</v>
      </c>
      <c r="F9" s="161">
        <v>14757840</v>
      </c>
      <c r="G9" s="161">
        <v>14829480</v>
      </c>
    </row>
    <row r="10" spans="1:7" x14ac:dyDescent="0.25">
      <c r="A10" s="58" t="s">
        <v>464</v>
      </c>
      <c r="B10" s="161">
        <v>48696028.480000004</v>
      </c>
      <c r="C10" s="161">
        <v>49426468.907200001</v>
      </c>
      <c r="D10" s="161">
        <v>49669949.049600005</v>
      </c>
      <c r="E10" s="161">
        <v>49913429.192000002</v>
      </c>
      <c r="F10" s="161">
        <v>50156909.334400006</v>
      </c>
      <c r="G10" s="161">
        <v>50400389.476800002</v>
      </c>
    </row>
    <row r="11" spans="1:7" x14ac:dyDescent="0.25">
      <c r="A11" s="58" t="s">
        <v>465</v>
      </c>
      <c r="B11" s="161">
        <v>68559661.289999992</v>
      </c>
      <c r="C11" s="161">
        <v>69588056.20934999</v>
      </c>
      <c r="D11" s="161">
        <v>69930854.515799984</v>
      </c>
      <c r="E11" s="161">
        <v>70273652.822249994</v>
      </c>
      <c r="F11" s="161">
        <v>70616451.128699988</v>
      </c>
      <c r="G11" s="161">
        <v>70959249.435149997</v>
      </c>
    </row>
    <row r="12" spans="1:7" x14ac:dyDescent="0.25">
      <c r="A12" s="58" t="s">
        <v>575</v>
      </c>
      <c r="B12" s="161">
        <v>1098000</v>
      </c>
      <c r="C12" s="161">
        <v>1114470</v>
      </c>
      <c r="D12" s="161">
        <v>1119960</v>
      </c>
      <c r="E12" s="161">
        <v>1125450</v>
      </c>
      <c r="F12" s="161">
        <v>1130940</v>
      </c>
      <c r="G12" s="161">
        <v>1136430</v>
      </c>
    </row>
    <row r="13" spans="1:7" x14ac:dyDescent="0.25">
      <c r="A13" s="58" t="s">
        <v>467</v>
      </c>
      <c r="B13" s="161">
        <v>52665163.229999989</v>
      </c>
      <c r="C13" s="161">
        <v>53455140.678449988</v>
      </c>
      <c r="D13" s="161">
        <v>53718466.494599991</v>
      </c>
      <c r="E13" s="161">
        <v>53981792.310749993</v>
      </c>
      <c r="F13" s="161">
        <v>54245118.126899987</v>
      </c>
      <c r="G13" s="161">
        <v>54508443.94304999</v>
      </c>
    </row>
    <row r="14" spans="1:7" x14ac:dyDescent="0.25">
      <c r="A14" s="59" t="s">
        <v>468</v>
      </c>
      <c r="B14" s="163">
        <v>0</v>
      </c>
      <c r="C14" s="163">
        <v>0</v>
      </c>
      <c r="D14" s="163">
        <v>0</v>
      </c>
      <c r="E14" s="163">
        <v>0</v>
      </c>
      <c r="F14" s="163">
        <v>0</v>
      </c>
      <c r="G14" s="163">
        <v>0</v>
      </c>
    </row>
    <row r="15" spans="1:7" x14ac:dyDescent="0.25">
      <c r="A15" s="58" t="s">
        <v>469</v>
      </c>
      <c r="B15" s="161">
        <v>950000</v>
      </c>
      <c r="C15" s="161">
        <v>964250</v>
      </c>
      <c r="D15" s="161">
        <v>969000</v>
      </c>
      <c r="E15" s="161">
        <v>973750</v>
      </c>
      <c r="F15" s="161">
        <v>978500</v>
      </c>
      <c r="G15" s="161">
        <v>983250</v>
      </c>
    </row>
    <row r="16" spans="1:7" x14ac:dyDescent="0.25">
      <c r="A16" s="58" t="s">
        <v>470</v>
      </c>
      <c r="B16" s="163">
        <v>0</v>
      </c>
      <c r="C16" s="163">
        <v>0</v>
      </c>
      <c r="D16" s="163">
        <v>0</v>
      </c>
      <c r="E16" s="163">
        <v>0</v>
      </c>
      <c r="F16" s="163">
        <v>0</v>
      </c>
      <c r="G16" s="163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471</v>
      </c>
      <c r="B18" s="119">
        <f>SUM(B19:B27)</f>
        <v>223000000.00000003</v>
      </c>
      <c r="C18" s="119">
        <f t="shared" ref="C18:G18" si="1">SUM(C19:C27)</f>
        <v>226345000</v>
      </c>
      <c r="D18" s="119">
        <f t="shared" si="1"/>
        <v>227460000</v>
      </c>
      <c r="E18" s="119">
        <f t="shared" si="1"/>
        <v>228575000</v>
      </c>
      <c r="F18" s="119">
        <f t="shared" si="1"/>
        <v>229690000.00000003</v>
      </c>
      <c r="G18" s="119">
        <f t="shared" si="1"/>
        <v>230805000</v>
      </c>
    </row>
    <row r="19" spans="1:7" x14ac:dyDescent="0.25">
      <c r="A19" s="58" t="s">
        <v>573</v>
      </c>
      <c r="B19" s="161">
        <v>75212452.000000045</v>
      </c>
      <c r="C19" s="161">
        <v>76340638.780000046</v>
      </c>
      <c r="D19" s="161">
        <v>76716701.040000051</v>
      </c>
      <c r="E19" s="164">
        <v>77092763.300000042</v>
      </c>
      <c r="F19" s="161">
        <v>77468825.560000047</v>
      </c>
      <c r="G19" s="161">
        <v>77844887.820000052</v>
      </c>
    </row>
    <row r="20" spans="1:7" x14ac:dyDescent="0.25">
      <c r="A20" s="58" t="s">
        <v>574</v>
      </c>
      <c r="B20" s="161">
        <v>40915872.600000001</v>
      </c>
      <c r="C20" s="161">
        <v>41529610.689000003</v>
      </c>
      <c r="D20" s="161">
        <v>41734190.052000001</v>
      </c>
      <c r="E20" s="164">
        <v>41938769.414999999</v>
      </c>
      <c r="F20" s="161">
        <v>42143348.778000005</v>
      </c>
      <c r="G20" s="161">
        <v>42347928.141000003</v>
      </c>
    </row>
    <row r="21" spans="1:7" x14ac:dyDescent="0.25">
      <c r="A21" s="58" t="s">
        <v>464</v>
      </c>
      <c r="B21" s="161">
        <v>9925000</v>
      </c>
      <c r="C21" s="161">
        <v>10073875</v>
      </c>
      <c r="D21" s="161">
        <v>10123500</v>
      </c>
      <c r="E21" s="164">
        <v>10173125</v>
      </c>
      <c r="F21" s="161">
        <v>10222750</v>
      </c>
      <c r="G21" s="161">
        <v>10272375</v>
      </c>
    </row>
    <row r="22" spans="1:7" x14ac:dyDescent="0.25">
      <c r="A22" s="58" t="s">
        <v>465</v>
      </c>
      <c r="B22" s="161">
        <v>9000000</v>
      </c>
      <c r="C22" s="161">
        <v>9135000</v>
      </c>
      <c r="D22" s="161">
        <v>9180000</v>
      </c>
      <c r="E22" s="164">
        <v>9225000</v>
      </c>
      <c r="F22" s="161">
        <v>9270000</v>
      </c>
      <c r="G22" s="161">
        <v>9315000</v>
      </c>
    </row>
    <row r="23" spans="1:7" x14ac:dyDescent="0.25">
      <c r="A23" s="59" t="s">
        <v>575</v>
      </c>
      <c r="B23" s="161">
        <v>420000</v>
      </c>
      <c r="C23" s="161">
        <v>426300</v>
      </c>
      <c r="D23" s="161">
        <v>428400</v>
      </c>
      <c r="E23" s="164">
        <v>430500</v>
      </c>
      <c r="F23" s="161">
        <v>432600</v>
      </c>
      <c r="G23" s="161">
        <v>434700</v>
      </c>
    </row>
    <row r="24" spans="1:7" x14ac:dyDescent="0.25">
      <c r="A24" s="59" t="s">
        <v>467</v>
      </c>
      <c r="B24" s="161">
        <v>85119532.559999958</v>
      </c>
      <c r="C24" s="161">
        <v>86396325.548399955</v>
      </c>
      <c r="D24" s="161">
        <v>86821923.211199954</v>
      </c>
      <c r="E24" s="164">
        <v>87247520.873999953</v>
      </c>
      <c r="F24" s="161">
        <v>87673118.536799952</v>
      </c>
      <c r="G24" s="161">
        <v>88098716.199599952</v>
      </c>
    </row>
    <row r="25" spans="1:7" x14ac:dyDescent="0.25">
      <c r="A25" s="59" t="s">
        <v>468</v>
      </c>
      <c r="B25" s="163">
        <v>0</v>
      </c>
      <c r="C25" s="163">
        <v>0</v>
      </c>
      <c r="D25" s="163">
        <v>0</v>
      </c>
      <c r="E25" s="163">
        <v>0</v>
      </c>
      <c r="F25" s="163">
        <v>0</v>
      </c>
      <c r="G25" s="161">
        <v>0</v>
      </c>
    </row>
    <row r="26" spans="1:7" x14ac:dyDescent="0.25">
      <c r="A26" s="59" t="s">
        <v>472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161">
        <v>0</v>
      </c>
    </row>
    <row r="27" spans="1:7" x14ac:dyDescent="0.25">
      <c r="A27" s="59" t="s">
        <v>470</v>
      </c>
      <c r="B27" s="161">
        <v>2407142.84</v>
      </c>
      <c r="C27" s="161">
        <v>2443249.9825999998</v>
      </c>
      <c r="D27" s="161">
        <v>2455285.6968</v>
      </c>
      <c r="E27" s="164">
        <v>2467321.4109999998</v>
      </c>
      <c r="F27" s="161">
        <v>2479357.1251999997</v>
      </c>
      <c r="G27" s="161">
        <v>2491392.8393999999</v>
      </c>
    </row>
    <row r="28" spans="1:7" x14ac:dyDescent="0.25">
      <c r="A28" s="45" t="s">
        <v>570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473</v>
      </c>
      <c r="B29" s="119">
        <f>B18+B7</f>
        <v>546000000</v>
      </c>
      <c r="C29" s="119">
        <f t="shared" ref="C29:G29" si="2">C18+C7</f>
        <v>554190000</v>
      </c>
      <c r="D29" s="119">
        <f t="shared" si="2"/>
        <v>556920000</v>
      </c>
      <c r="E29" s="119">
        <f t="shared" si="2"/>
        <v>559650000</v>
      </c>
      <c r="F29" s="119">
        <f t="shared" si="2"/>
        <v>562380000</v>
      </c>
      <c r="G29" s="119">
        <f t="shared" si="2"/>
        <v>565110000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16 B18:G18 B28:G29 B19:D27 E25:F26 F27 F19:F24 G19:G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8:G28 B18:G18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opLeftCell="B7" zoomScale="120" zoomScaleNormal="120" workbookViewId="0">
      <selection activeCell="E28" sqref="E2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7" t="s">
        <v>474</v>
      </c>
      <c r="B1" s="169"/>
      <c r="C1" s="169"/>
      <c r="D1" s="169"/>
      <c r="E1" s="169"/>
      <c r="F1" s="169"/>
      <c r="G1" s="170"/>
    </row>
    <row r="2" spans="1:7" x14ac:dyDescent="0.25">
      <c r="A2" s="189" t="str">
        <f>'Formato 1'!A2</f>
        <v>Municipio de Valle de Santiago, Gto.</v>
      </c>
      <c r="B2" s="190"/>
      <c r="C2" s="190"/>
      <c r="D2" s="190"/>
      <c r="E2" s="190"/>
      <c r="F2" s="190"/>
      <c r="G2" s="191"/>
    </row>
    <row r="3" spans="1:7" x14ac:dyDescent="0.25">
      <c r="A3" s="186" t="s">
        <v>475</v>
      </c>
      <c r="B3" s="187"/>
      <c r="C3" s="187"/>
      <c r="D3" s="187"/>
      <c r="E3" s="187"/>
      <c r="F3" s="187"/>
      <c r="G3" s="188"/>
    </row>
    <row r="4" spans="1:7" x14ac:dyDescent="0.25">
      <c r="A4" s="186" t="s">
        <v>2</v>
      </c>
      <c r="B4" s="187"/>
      <c r="C4" s="187"/>
      <c r="D4" s="187"/>
      <c r="E4" s="187"/>
      <c r="F4" s="187"/>
      <c r="G4" s="188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444</v>
      </c>
      <c r="B6" s="119">
        <f>SUM(B7:B18)</f>
        <v>211540540.30999997</v>
      </c>
      <c r="C6" s="119">
        <f t="shared" ref="C6:G6" si="0">SUM(C7:C18)</f>
        <v>220889540.41999999</v>
      </c>
      <c r="D6" s="119">
        <f t="shared" si="0"/>
        <v>226485417.31999999</v>
      </c>
      <c r="E6" s="119">
        <f t="shared" si="0"/>
        <v>265801236.27000001</v>
      </c>
      <c r="F6" s="119">
        <f t="shared" si="0"/>
        <v>347974853.75</v>
      </c>
      <c r="G6" s="119">
        <f t="shared" si="0"/>
        <v>323000000</v>
      </c>
    </row>
    <row r="7" spans="1:7" x14ac:dyDescent="0.25">
      <c r="A7" s="58" t="s">
        <v>556</v>
      </c>
      <c r="B7" s="205">
        <v>18726958.239999998</v>
      </c>
      <c r="C7" s="206">
        <v>21373691.57</v>
      </c>
      <c r="D7" s="207">
        <v>22244998.789999999</v>
      </c>
      <c r="E7" s="161">
        <v>23711347.370000001</v>
      </c>
      <c r="F7" s="160">
        <v>26437318.280000001</v>
      </c>
      <c r="G7" s="160">
        <v>27725000</v>
      </c>
    </row>
    <row r="8" spans="1:7" ht="15.75" customHeight="1" x14ac:dyDescent="0.25">
      <c r="A8" s="58" t="s">
        <v>557</v>
      </c>
      <c r="B8" s="205">
        <v>0</v>
      </c>
      <c r="C8" s="206">
        <v>0</v>
      </c>
      <c r="D8" s="207">
        <v>0</v>
      </c>
      <c r="E8" s="208">
        <v>0</v>
      </c>
      <c r="F8" s="162">
        <v>0</v>
      </c>
      <c r="G8" s="162">
        <v>0</v>
      </c>
    </row>
    <row r="9" spans="1:7" x14ac:dyDescent="0.25">
      <c r="A9" s="58" t="s">
        <v>479</v>
      </c>
      <c r="B9" s="205">
        <v>1569712.75</v>
      </c>
      <c r="C9" s="206">
        <v>7014161.5099999998</v>
      </c>
      <c r="D9" s="207">
        <v>8235675.3600000003</v>
      </c>
      <c r="E9" s="161">
        <v>9993849.6300000008</v>
      </c>
      <c r="F9" s="160">
        <v>2179344</v>
      </c>
      <c r="G9" s="160">
        <v>2000000</v>
      </c>
    </row>
    <row r="10" spans="1:7" x14ac:dyDescent="0.25">
      <c r="A10" s="58" t="s">
        <v>480</v>
      </c>
      <c r="B10" s="205">
        <v>24094063.550000001</v>
      </c>
      <c r="C10" s="206">
        <v>25379899.210000001</v>
      </c>
      <c r="D10" s="207">
        <v>27878344.449999999</v>
      </c>
      <c r="E10" s="161">
        <v>28267818.010000002</v>
      </c>
      <c r="F10" s="160">
        <v>29264334.449999999</v>
      </c>
      <c r="G10" s="160">
        <v>32969000</v>
      </c>
    </row>
    <row r="11" spans="1:7" x14ac:dyDescent="0.25">
      <c r="A11" s="58" t="s">
        <v>558</v>
      </c>
      <c r="B11" s="205">
        <v>4584706.93</v>
      </c>
      <c r="C11" s="206">
        <v>3597372</v>
      </c>
      <c r="D11" s="207">
        <v>2648102.42</v>
      </c>
      <c r="E11" s="161">
        <v>4774008.37</v>
      </c>
      <c r="F11" s="160">
        <v>8288372.3499999996</v>
      </c>
      <c r="G11" s="160">
        <v>4384000</v>
      </c>
    </row>
    <row r="12" spans="1:7" x14ac:dyDescent="0.25">
      <c r="A12" s="58" t="s">
        <v>559</v>
      </c>
      <c r="B12" s="205">
        <v>2322233.85</v>
      </c>
      <c r="C12" s="206">
        <v>2073205.72</v>
      </c>
      <c r="D12" s="207">
        <v>2064982.01</v>
      </c>
      <c r="E12" s="161">
        <v>2000513.82</v>
      </c>
      <c r="F12" s="160">
        <v>2509882.0499999998</v>
      </c>
      <c r="G12" s="160">
        <v>2922000</v>
      </c>
    </row>
    <row r="13" spans="1:7" x14ac:dyDescent="0.25">
      <c r="A13" s="59" t="s">
        <v>483</v>
      </c>
      <c r="B13" s="205">
        <v>0</v>
      </c>
      <c r="C13" s="206">
        <v>0</v>
      </c>
      <c r="D13" s="207">
        <v>0</v>
      </c>
      <c r="E13" s="208">
        <v>0</v>
      </c>
      <c r="F13" s="162">
        <v>0</v>
      </c>
      <c r="G13" s="162">
        <v>0</v>
      </c>
    </row>
    <row r="14" spans="1:7" x14ac:dyDescent="0.25">
      <c r="A14" s="58" t="s">
        <v>484</v>
      </c>
      <c r="B14" s="161">
        <v>157700128.42999998</v>
      </c>
      <c r="C14" s="206">
        <v>159151472.81</v>
      </c>
      <c r="D14" s="209">
        <v>160207366.40000001</v>
      </c>
      <c r="E14" s="161">
        <v>193074365.47999999</v>
      </c>
      <c r="F14" s="160">
        <v>208231701.60999995</v>
      </c>
      <c r="G14" s="160">
        <v>208500000</v>
      </c>
    </row>
    <row r="15" spans="1:7" x14ac:dyDescent="0.25">
      <c r="A15" s="58" t="s">
        <v>560</v>
      </c>
      <c r="B15" s="161">
        <v>2542736.56</v>
      </c>
      <c r="C15" s="210">
        <v>2299737.6</v>
      </c>
      <c r="D15" s="209">
        <v>3205947.8899999997</v>
      </c>
      <c r="E15" s="161">
        <v>3979333.59</v>
      </c>
      <c r="F15" s="160">
        <v>4564213.47</v>
      </c>
      <c r="G15" s="160">
        <v>4000000</v>
      </c>
    </row>
    <row r="16" spans="1:7" x14ac:dyDescent="0.25">
      <c r="A16" s="58" t="s">
        <v>486</v>
      </c>
      <c r="B16" s="205">
        <v>0</v>
      </c>
      <c r="C16" s="206">
        <v>0</v>
      </c>
      <c r="D16" s="211">
        <v>0</v>
      </c>
      <c r="E16" s="212">
        <v>0</v>
      </c>
      <c r="F16" s="160">
        <v>66499687.540000007</v>
      </c>
      <c r="G16" s="162">
        <v>0</v>
      </c>
    </row>
    <row r="17" spans="1:7" x14ac:dyDescent="0.25">
      <c r="A17" s="58" t="s">
        <v>561</v>
      </c>
      <c r="B17" s="205">
        <v>0</v>
      </c>
      <c r="C17" s="206">
        <v>0</v>
      </c>
      <c r="D17" s="211">
        <v>0</v>
      </c>
      <c r="E17" s="212">
        <v>0</v>
      </c>
      <c r="F17" s="162">
        <v>0</v>
      </c>
      <c r="G17" s="160">
        <v>40500000</v>
      </c>
    </row>
    <row r="18" spans="1:7" x14ac:dyDescent="0.25">
      <c r="A18" s="92" t="s">
        <v>562</v>
      </c>
      <c r="B18" s="205">
        <v>0</v>
      </c>
      <c r="C18" s="206">
        <v>0</v>
      </c>
      <c r="D18" s="211">
        <v>0</v>
      </c>
      <c r="E18" s="212">
        <v>0</v>
      </c>
      <c r="F18" s="162">
        <v>0</v>
      </c>
      <c r="G18" s="162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450</v>
      </c>
      <c r="B20" s="119">
        <f>SUM(B21:B25)</f>
        <v>203373210.88</v>
      </c>
      <c r="C20" s="119">
        <f t="shared" ref="C20:G20" si="1">SUM(C21:C25)</f>
        <v>257342398.03</v>
      </c>
      <c r="D20" s="119">
        <f t="shared" si="1"/>
        <v>255392037.89000002</v>
      </c>
      <c r="E20" s="119">
        <f t="shared" si="1"/>
        <v>217064012.39999998</v>
      </c>
      <c r="F20" s="119">
        <f t="shared" si="1"/>
        <v>330913963.88</v>
      </c>
      <c r="G20" s="119">
        <f t="shared" si="1"/>
        <v>223000000</v>
      </c>
    </row>
    <row r="21" spans="1:7" x14ac:dyDescent="0.25">
      <c r="A21" s="58" t="s">
        <v>564</v>
      </c>
      <c r="B21" s="161">
        <v>177540275</v>
      </c>
      <c r="C21" s="161">
        <v>182515767</v>
      </c>
      <c r="D21" s="213">
        <v>179903363</v>
      </c>
      <c r="E21" s="161">
        <v>193096203.25999999</v>
      </c>
      <c r="F21" s="161">
        <v>225908262.88999999</v>
      </c>
      <c r="G21" s="76">
        <v>223000000</v>
      </c>
    </row>
    <row r="22" spans="1:7" x14ac:dyDescent="0.25">
      <c r="A22" s="58" t="s">
        <v>565</v>
      </c>
      <c r="B22" s="161">
        <v>22019145.240000002</v>
      </c>
      <c r="C22" s="161">
        <v>72368205.620000005</v>
      </c>
      <c r="D22" s="161">
        <v>73975704.790000007</v>
      </c>
      <c r="E22" s="161">
        <v>23967809.140000001</v>
      </c>
      <c r="F22" s="47">
        <v>105005700.98999999</v>
      </c>
      <c r="G22" s="76">
        <v>0</v>
      </c>
    </row>
    <row r="23" spans="1:7" x14ac:dyDescent="0.25">
      <c r="A23" s="58" t="s">
        <v>491</v>
      </c>
      <c r="B23" s="208">
        <v>0</v>
      </c>
      <c r="C23" s="47">
        <v>0</v>
      </c>
      <c r="D23" s="208">
        <v>0</v>
      </c>
      <c r="E23" s="212">
        <v>0</v>
      </c>
      <c r="F23" s="47">
        <v>0</v>
      </c>
      <c r="G23" s="76">
        <v>0</v>
      </c>
    </row>
    <row r="24" spans="1:7" ht="30" x14ac:dyDescent="0.25">
      <c r="A24" s="59" t="s">
        <v>492</v>
      </c>
      <c r="B24" s="208">
        <v>0</v>
      </c>
      <c r="C24" s="206">
        <v>0</v>
      </c>
      <c r="D24" s="208">
        <v>0</v>
      </c>
      <c r="E24" s="212">
        <v>0</v>
      </c>
      <c r="F24" s="47">
        <v>0</v>
      </c>
      <c r="G24" s="76">
        <v>0</v>
      </c>
    </row>
    <row r="25" spans="1:7" x14ac:dyDescent="0.25">
      <c r="A25" s="59" t="s">
        <v>566</v>
      </c>
      <c r="B25" s="161">
        <v>3813790.6399999997</v>
      </c>
      <c r="C25" s="161">
        <v>2458425.41</v>
      </c>
      <c r="D25" s="161">
        <v>1512970.0999999999</v>
      </c>
      <c r="E25" s="212">
        <v>0</v>
      </c>
      <c r="F25" s="47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454</v>
      </c>
      <c r="B27" s="119">
        <f>SUM(B28)</f>
        <v>0</v>
      </c>
      <c r="C27" s="119">
        <f t="shared" ref="C27:G27" si="2">SUM(C28)</f>
        <v>0</v>
      </c>
      <c r="D27" s="119">
        <f t="shared" si="2"/>
        <v>48284541.609999999</v>
      </c>
      <c r="E27" s="119">
        <f t="shared" si="2"/>
        <v>49539731.479999997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161">
        <v>48284541.609999999</v>
      </c>
      <c r="E28" s="161">
        <v>49539731.479999997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494</v>
      </c>
      <c r="B30" s="119">
        <f>B20+B6+B27</f>
        <v>414913751.18999994</v>
      </c>
      <c r="C30" s="119">
        <f t="shared" ref="C30:G30" si="3">C20+C6+C27</f>
        <v>478231938.44999999</v>
      </c>
      <c r="D30" s="119">
        <f t="shared" si="3"/>
        <v>530161996.82000005</v>
      </c>
      <c r="E30" s="119">
        <f t="shared" si="3"/>
        <v>532404980.14999998</v>
      </c>
      <c r="F30" s="119">
        <f t="shared" si="3"/>
        <v>678888817.63</v>
      </c>
      <c r="G30" s="119">
        <f t="shared" si="3"/>
        <v>546000000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D7:G18 B7:B18 C14:C18 C7:C12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6:G27 G22:G25 B29:G30 B28:C28 F28:G2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Normal="100" workbookViewId="0">
      <selection activeCell="D19" sqref="D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7" t="s">
        <v>499</v>
      </c>
      <c r="B1" s="169"/>
      <c r="C1" s="169"/>
      <c r="D1" s="169"/>
      <c r="E1" s="169"/>
      <c r="F1" s="169"/>
      <c r="G1" s="170"/>
    </row>
    <row r="2" spans="1:7" x14ac:dyDescent="0.25">
      <c r="A2" s="189" t="str">
        <f>'Formato 1'!A2</f>
        <v>Municipio de Valle de Santiago, Gto.</v>
      </c>
      <c r="B2" s="190"/>
      <c r="C2" s="190"/>
      <c r="D2" s="190"/>
      <c r="E2" s="190"/>
      <c r="F2" s="190"/>
      <c r="G2" s="191"/>
    </row>
    <row r="3" spans="1:7" x14ac:dyDescent="0.25">
      <c r="A3" s="186" t="s">
        <v>500</v>
      </c>
      <c r="B3" s="187"/>
      <c r="C3" s="187"/>
      <c r="D3" s="187"/>
      <c r="E3" s="187"/>
      <c r="F3" s="187"/>
      <c r="G3" s="188"/>
    </row>
    <row r="4" spans="1:7" x14ac:dyDescent="0.25">
      <c r="A4" s="186" t="s">
        <v>2</v>
      </c>
      <c r="B4" s="187"/>
      <c r="C4" s="187"/>
      <c r="D4" s="187"/>
      <c r="E4" s="187"/>
      <c r="F4" s="187"/>
      <c r="G4" s="188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461</v>
      </c>
      <c r="B6" s="119">
        <f t="shared" ref="B6:G6" si="0">SUM(B7:B15)</f>
        <v>209978835.21999997</v>
      </c>
      <c r="C6" s="119">
        <f t="shared" si="0"/>
        <v>239780577.92999998</v>
      </c>
      <c r="D6" s="119">
        <f t="shared" si="0"/>
        <v>224497451.34999999</v>
      </c>
      <c r="E6" s="119">
        <f t="shared" si="0"/>
        <v>238872377.23999998</v>
      </c>
      <c r="F6" s="119">
        <f t="shared" si="0"/>
        <v>277794940.38999999</v>
      </c>
      <c r="G6" s="119">
        <f t="shared" si="0"/>
        <v>323000000</v>
      </c>
    </row>
    <row r="7" spans="1:7" x14ac:dyDescent="0.25">
      <c r="A7" s="58" t="s">
        <v>573</v>
      </c>
      <c r="B7" s="161">
        <v>95735035.409999996</v>
      </c>
      <c r="C7" s="161">
        <v>100364496.08999999</v>
      </c>
      <c r="D7" s="161">
        <v>104631610.89999998</v>
      </c>
      <c r="E7" s="161">
        <v>105266634.54999998</v>
      </c>
      <c r="F7" s="161">
        <v>111902541.61</v>
      </c>
      <c r="G7" s="161">
        <v>136703147</v>
      </c>
    </row>
    <row r="8" spans="1:7" ht="15.75" customHeight="1" x14ac:dyDescent="0.25">
      <c r="A8" s="58" t="s">
        <v>574</v>
      </c>
      <c r="B8" s="161">
        <v>9149186.7200000007</v>
      </c>
      <c r="C8" s="161">
        <v>13872524.200000001</v>
      </c>
      <c r="D8" s="161">
        <v>14673413.150000002</v>
      </c>
      <c r="E8" s="161">
        <v>14822226.630000001</v>
      </c>
      <c r="F8" s="161">
        <v>15434495.829999998</v>
      </c>
      <c r="G8" s="161">
        <v>14328000</v>
      </c>
    </row>
    <row r="9" spans="1:7" x14ac:dyDescent="0.25">
      <c r="A9" s="58" t="s">
        <v>464</v>
      </c>
      <c r="B9" s="161">
        <v>39337743.100000001</v>
      </c>
      <c r="C9" s="161">
        <v>36651769.5</v>
      </c>
      <c r="D9" s="161">
        <v>32634057.399999999</v>
      </c>
      <c r="E9" s="161">
        <v>43983099.460000001</v>
      </c>
      <c r="F9" s="161">
        <v>46354152.370000005</v>
      </c>
      <c r="G9" s="161">
        <v>48696028.480000004</v>
      </c>
    </row>
    <row r="10" spans="1:7" x14ac:dyDescent="0.25">
      <c r="A10" s="58" t="s">
        <v>465</v>
      </c>
      <c r="B10" s="161">
        <v>36755291.969999999</v>
      </c>
      <c r="C10" s="161">
        <v>54729940</v>
      </c>
      <c r="D10" s="161">
        <v>57598773.269999996</v>
      </c>
      <c r="E10" s="161">
        <v>51155548.369999997</v>
      </c>
      <c r="F10" s="161">
        <v>71343708.310000002</v>
      </c>
      <c r="G10" s="161">
        <v>68559661.289999992</v>
      </c>
    </row>
    <row r="11" spans="1:7" x14ac:dyDescent="0.25">
      <c r="A11" s="58" t="s">
        <v>575</v>
      </c>
      <c r="B11" s="161">
        <v>1572854.13</v>
      </c>
      <c r="C11" s="161">
        <v>1930965.4200000002</v>
      </c>
      <c r="D11" s="161">
        <v>1045113.09</v>
      </c>
      <c r="E11" s="161">
        <v>543048.1</v>
      </c>
      <c r="F11" s="161">
        <v>23326659.68</v>
      </c>
      <c r="G11" s="161">
        <v>1098000</v>
      </c>
    </row>
    <row r="12" spans="1:7" x14ac:dyDescent="0.25">
      <c r="A12" s="58" t="s">
        <v>467</v>
      </c>
      <c r="B12" s="161">
        <v>27019496.129999999</v>
      </c>
      <c r="C12" s="161">
        <v>26144271.98</v>
      </c>
      <c r="D12" s="161">
        <v>13491418.460000001</v>
      </c>
      <c r="E12" s="161">
        <v>20851565.219999999</v>
      </c>
      <c r="F12" s="161">
        <v>8823382.5899999999</v>
      </c>
      <c r="G12" s="161">
        <v>52665163.229999989</v>
      </c>
    </row>
    <row r="13" spans="1:7" x14ac:dyDescent="0.25">
      <c r="A13" s="59" t="s">
        <v>468</v>
      </c>
      <c r="B13" s="214">
        <v>0</v>
      </c>
      <c r="C13" s="214">
        <v>0</v>
      </c>
      <c r="D13" s="208">
        <v>0</v>
      </c>
      <c r="E13" s="208">
        <v>0</v>
      </c>
      <c r="F13" s="208">
        <v>0</v>
      </c>
      <c r="G13" s="163">
        <v>0</v>
      </c>
    </row>
    <row r="14" spans="1:7" x14ac:dyDescent="0.25">
      <c r="A14" s="58" t="s">
        <v>469</v>
      </c>
      <c r="B14" s="161">
        <v>409227.76</v>
      </c>
      <c r="C14" s="161">
        <v>6086610.7400000002</v>
      </c>
      <c r="D14" s="161">
        <v>423065.08</v>
      </c>
      <c r="E14" s="210">
        <v>2250254.91</v>
      </c>
      <c r="F14" s="161">
        <v>610000</v>
      </c>
      <c r="G14" s="161">
        <v>950000</v>
      </c>
    </row>
    <row r="15" spans="1:7" x14ac:dyDescent="0.25">
      <c r="A15" s="58" t="s">
        <v>470</v>
      </c>
      <c r="B15" s="208">
        <v>0</v>
      </c>
      <c r="C15" s="208">
        <v>0</v>
      </c>
      <c r="D15" s="208">
        <v>0</v>
      </c>
      <c r="E15" s="208">
        <v>0</v>
      </c>
      <c r="F15" s="208">
        <v>0</v>
      </c>
      <c r="G15" s="163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471</v>
      </c>
      <c r="B17" s="119">
        <f>SUM(B18:B26)</f>
        <v>174832739.87</v>
      </c>
      <c r="C17" s="119">
        <f t="shared" ref="C17:G17" si="1">SUM(C18:C26)</f>
        <v>300625786.51999998</v>
      </c>
      <c r="D17" s="119">
        <f t="shared" si="1"/>
        <v>266707295.89000002</v>
      </c>
      <c r="E17" s="119">
        <f t="shared" si="1"/>
        <v>249227319.51999998</v>
      </c>
      <c r="F17" s="119">
        <f t="shared" si="1"/>
        <v>208927817.70999998</v>
      </c>
      <c r="G17" s="119">
        <f t="shared" si="1"/>
        <v>223000000.00000003</v>
      </c>
    </row>
    <row r="18" spans="1:7" x14ac:dyDescent="0.25">
      <c r="A18" s="58" t="s">
        <v>573</v>
      </c>
      <c r="B18" s="161">
        <v>50238190.289999999</v>
      </c>
      <c r="C18" s="161">
        <v>54572965.469999999</v>
      </c>
      <c r="D18" s="161">
        <v>53594045.400000006</v>
      </c>
      <c r="E18" s="161">
        <v>57386313.299999997</v>
      </c>
      <c r="F18" s="161">
        <v>57556538.650000006</v>
      </c>
      <c r="G18" s="161">
        <v>75212452.000000045</v>
      </c>
    </row>
    <row r="19" spans="1:7" x14ac:dyDescent="0.25">
      <c r="A19" s="58" t="s">
        <v>574</v>
      </c>
      <c r="B19" s="161">
        <v>29098279.949999999</v>
      </c>
      <c r="C19" s="161">
        <v>21051509.41</v>
      </c>
      <c r="D19" s="161">
        <v>20200913.41</v>
      </c>
      <c r="E19" s="161">
        <v>45666053.920000002</v>
      </c>
      <c r="F19" s="161">
        <v>52902118.339999996</v>
      </c>
      <c r="G19" s="161">
        <v>40915872.600000001</v>
      </c>
    </row>
    <row r="20" spans="1:7" x14ac:dyDescent="0.25">
      <c r="A20" s="58" t="s">
        <v>464</v>
      </c>
      <c r="B20" s="161">
        <v>19063119.259999998</v>
      </c>
      <c r="C20" s="161">
        <v>28963001.25</v>
      </c>
      <c r="D20" s="161">
        <v>22538469.160000004</v>
      </c>
      <c r="E20" s="161">
        <v>13717234.449999999</v>
      </c>
      <c r="F20" s="161">
        <v>11648668.850000001</v>
      </c>
      <c r="G20" s="161">
        <v>9925000</v>
      </c>
    </row>
    <row r="21" spans="1:7" x14ac:dyDescent="0.25">
      <c r="A21" s="58" t="s">
        <v>465</v>
      </c>
      <c r="B21" s="161">
        <v>4770591.9700000007</v>
      </c>
      <c r="C21" s="161">
        <v>16333045.84</v>
      </c>
      <c r="D21" s="161">
        <v>15793683.940000001</v>
      </c>
      <c r="E21" s="161">
        <v>15246317</v>
      </c>
      <c r="F21" s="161">
        <v>22062743.009999998</v>
      </c>
      <c r="G21" s="161">
        <v>9000000</v>
      </c>
    </row>
    <row r="22" spans="1:7" x14ac:dyDescent="0.25">
      <c r="A22" s="59" t="s">
        <v>575</v>
      </c>
      <c r="B22" s="161">
        <v>6819660.1599999992</v>
      </c>
      <c r="C22" s="161">
        <v>4131690.7799999993</v>
      </c>
      <c r="D22" s="161">
        <v>4738920.7299999995</v>
      </c>
      <c r="E22" s="161">
        <v>1841432.46</v>
      </c>
      <c r="F22" s="161">
        <v>8355201.2599999998</v>
      </c>
      <c r="G22" s="161">
        <v>420000</v>
      </c>
    </row>
    <row r="23" spans="1:7" x14ac:dyDescent="0.25">
      <c r="A23" s="59" t="s">
        <v>467</v>
      </c>
      <c r="B23" s="161">
        <v>60464210.670000002</v>
      </c>
      <c r="C23" s="161">
        <v>172608611.50999999</v>
      </c>
      <c r="D23" s="161">
        <v>147614883.84999999</v>
      </c>
      <c r="E23" s="161">
        <v>111850732.59999999</v>
      </c>
      <c r="F23" s="161">
        <v>48503807.990000002</v>
      </c>
      <c r="G23" s="161">
        <v>85119532.559999958</v>
      </c>
    </row>
    <row r="24" spans="1:7" x14ac:dyDescent="0.25">
      <c r="A24" s="59" t="s">
        <v>468</v>
      </c>
      <c r="B24" s="208">
        <v>0</v>
      </c>
      <c r="C24" s="208">
        <v>0</v>
      </c>
      <c r="D24" s="208">
        <v>0</v>
      </c>
      <c r="E24" s="208">
        <v>0</v>
      </c>
      <c r="F24" s="215">
        <v>0</v>
      </c>
      <c r="G24" s="163">
        <v>0</v>
      </c>
    </row>
    <row r="25" spans="1:7" x14ac:dyDescent="0.25">
      <c r="A25" s="59" t="s">
        <v>472</v>
      </c>
      <c r="B25" s="161">
        <v>1437348.67</v>
      </c>
      <c r="C25" s="161">
        <v>480000</v>
      </c>
      <c r="D25" s="208">
        <v>0</v>
      </c>
      <c r="E25" s="161">
        <v>1111820.8400000001</v>
      </c>
      <c r="F25" s="161">
        <v>5352184.41</v>
      </c>
      <c r="G25" s="163">
        <v>0</v>
      </c>
    </row>
    <row r="26" spans="1:7" x14ac:dyDescent="0.25">
      <c r="A26" s="59" t="s">
        <v>470</v>
      </c>
      <c r="B26" s="161">
        <v>2941338.9000000004</v>
      </c>
      <c r="C26" s="161">
        <v>2484962.2600000002</v>
      </c>
      <c r="D26" s="161">
        <v>2226379.4000000004</v>
      </c>
      <c r="E26" s="161">
        <v>2407414.9500000002</v>
      </c>
      <c r="F26" s="161">
        <v>2546555.2000000002</v>
      </c>
      <c r="G26" s="161">
        <v>2407142.84</v>
      </c>
    </row>
    <row r="27" spans="1:7" x14ac:dyDescent="0.25">
      <c r="A27" s="45" t="s">
        <v>570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473</v>
      </c>
      <c r="B28" s="119">
        <f>B17+B6</f>
        <v>384811575.08999997</v>
      </c>
      <c r="C28" s="119">
        <f t="shared" ref="C28:G28" si="2">C17+C6</f>
        <v>540406364.44999993</v>
      </c>
      <c r="D28" s="119">
        <f t="shared" si="2"/>
        <v>491204747.24000001</v>
      </c>
      <c r="E28" s="119">
        <f t="shared" si="2"/>
        <v>488099696.75999999</v>
      </c>
      <c r="F28" s="119">
        <f t="shared" si="2"/>
        <v>486722758.09999996</v>
      </c>
      <c r="G28" s="119">
        <f t="shared" si="2"/>
        <v>546000000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15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topLeftCell="A40" zoomScale="120" zoomScaleNormal="120" workbookViewId="0">
      <selection activeCell="C61" sqref="C6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7" t="s">
        <v>503</v>
      </c>
      <c r="B1" s="169"/>
      <c r="C1" s="169"/>
      <c r="D1" s="169"/>
      <c r="E1" s="169"/>
      <c r="F1" s="169"/>
    </row>
    <row r="2" spans="1:6" x14ac:dyDescent="0.25">
      <c r="A2" s="189" t="str">
        <f>'Formato 1'!A2</f>
        <v>Municipio de Valle de Santiago, Gto.</v>
      </c>
      <c r="B2" s="190"/>
      <c r="C2" s="190"/>
      <c r="D2" s="190"/>
      <c r="E2" s="190"/>
      <c r="F2" s="191"/>
    </row>
    <row r="3" spans="1:6" x14ac:dyDescent="0.25">
      <c r="A3" s="186" t="s">
        <v>504</v>
      </c>
      <c r="B3" s="187"/>
      <c r="C3" s="187"/>
      <c r="D3" s="187"/>
      <c r="E3" s="187"/>
      <c r="F3" s="188"/>
    </row>
    <row r="4" spans="1:6" ht="30" x14ac:dyDescent="0.25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25">
      <c r="A5" s="143" t="s">
        <v>510</v>
      </c>
      <c r="B5" s="148"/>
      <c r="C5" s="148"/>
      <c r="D5" s="148"/>
      <c r="E5" s="148"/>
      <c r="F5" s="148"/>
    </row>
    <row r="6" spans="1:6" ht="30" x14ac:dyDescent="0.25">
      <c r="A6" s="146" t="s">
        <v>511</v>
      </c>
      <c r="B6" s="145"/>
      <c r="C6" s="145"/>
      <c r="D6" s="145"/>
      <c r="E6" s="145"/>
      <c r="F6" s="145"/>
    </row>
    <row r="7" spans="1:6" ht="15.75" customHeight="1" x14ac:dyDescent="0.25">
      <c r="A7" s="146" t="s">
        <v>512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513</v>
      </c>
      <c r="B9" s="145"/>
      <c r="C9" s="145"/>
      <c r="D9" s="145"/>
      <c r="E9" s="145"/>
      <c r="F9" s="145"/>
    </row>
    <row r="10" spans="1:6" x14ac:dyDescent="0.25">
      <c r="A10" s="146" t="s">
        <v>514</v>
      </c>
      <c r="B10" s="155">
        <v>461</v>
      </c>
      <c r="C10" s="155"/>
      <c r="D10" s="155"/>
      <c r="E10" s="155"/>
      <c r="F10" s="155">
        <v>461</v>
      </c>
    </row>
    <row r="11" spans="1:6" x14ac:dyDescent="0.25">
      <c r="A11" s="67" t="s">
        <v>515</v>
      </c>
      <c r="B11" s="155">
        <v>81</v>
      </c>
      <c r="C11" s="155"/>
      <c r="D11" s="155"/>
      <c r="E11" s="155"/>
      <c r="F11" s="155">
        <v>81</v>
      </c>
    </row>
    <row r="12" spans="1:6" x14ac:dyDescent="0.25">
      <c r="A12" s="67" t="s">
        <v>516</v>
      </c>
      <c r="B12" s="155">
        <v>20</v>
      </c>
      <c r="C12" s="155"/>
      <c r="D12" s="155"/>
      <c r="E12" s="155"/>
      <c r="F12" s="155">
        <v>20</v>
      </c>
    </row>
    <row r="13" spans="1:6" x14ac:dyDescent="0.25">
      <c r="A13" s="67" t="s">
        <v>517</v>
      </c>
      <c r="B13" s="155">
        <v>46</v>
      </c>
      <c r="C13" s="155"/>
      <c r="D13" s="155"/>
      <c r="E13" s="155"/>
      <c r="F13" s="155">
        <v>46</v>
      </c>
    </row>
    <row r="14" spans="1:6" x14ac:dyDescent="0.25">
      <c r="A14" s="146" t="s">
        <v>518</v>
      </c>
      <c r="B14" s="155">
        <v>70</v>
      </c>
      <c r="C14" s="155"/>
      <c r="D14" s="155"/>
      <c r="E14" s="155"/>
      <c r="F14" s="155">
        <v>0</v>
      </c>
    </row>
    <row r="15" spans="1:6" x14ac:dyDescent="0.25">
      <c r="A15" s="67" t="s">
        <v>515</v>
      </c>
      <c r="B15" s="155">
        <v>86</v>
      </c>
      <c r="C15" s="155"/>
      <c r="D15" s="155"/>
      <c r="E15" s="155"/>
      <c r="F15" s="155">
        <v>0</v>
      </c>
    </row>
    <row r="16" spans="1:6" x14ac:dyDescent="0.25">
      <c r="A16" s="67" t="s">
        <v>516</v>
      </c>
      <c r="B16" s="216">
        <v>42</v>
      </c>
      <c r="C16" s="156"/>
      <c r="D16" s="156"/>
      <c r="E16" s="156"/>
      <c r="F16" s="156">
        <v>0</v>
      </c>
    </row>
    <row r="17" spans="1:6" x14ac:dyDescent="0.25">
      <c r="A17" s="67" t="s">
        <v>517</v>
      </c>
      <c r="B17" s="157">
        <v>64</v>
      </c>
      <c r="C17" s="157"/>
      <c r="D17" s="157"/>
      <c r="E17" s="157"/>
      <c r="F17" s="157">
        <v>0</v>
      </c>
    </row>
    <row r="18" spans="1:6" x14ac:dyDescent="0.25">
      <c r="A18" s="146" t="s">
        <v>519</v>
      </c>
      <c r="B18" s="157"/>
      <c r="C18" s="157"/>
      <c r="D18" s="157"/>
      <c r="E18" s="157"/>
      <c r="F18" s="157"/>
    </row>
    <row r="19" spans="1:6" x14ac:dyDescent="0.25">
      <c r="A19" s="146" t="s">
        <v>520</v>
      </c>
      <c r="B19" s="217">
        <v>6.69</v>
      </c>
      <c r="C19" s="157"/>
      <c r="D19" s="157"/>
      <c r="E19" s="157"/>
      <c r="F19" s="217">
        <v>6.69</v>
      </c>
    </row>
    <row r="20" spans="1:6" x14ac:dyDescent="0.25">
      <c r="A20" s="146" t="s">
        <v>521</v>
      </c>
      <c r="B20" s="158" t="s">
        <v>648</v>
      </c>
      <c r="C20" s="158"/>
      <c r="D20" s="158"/>
      <c r="E20" s="158"/>
      <c r="F20" s="158" t="s">
        <v>648</v>
      </c>
    </row>
    <row r="21" spans="1:6" x14ac:dyDescent="0.25">
      <c r="A21" s="146" t="s">
        <v>522</v>
      </c>
      <c r="B21" s="158">
        <v>0</v>
      </c>
      <c r="C21" s="158"/>
      <c r="D21" s="158"/>
      <c r="E21" s="158"/>
      <c r="F21" s="158">
        <v>0</v>
      </c>
    </row>
    <row r="22" spans="1:6" x14ac:dyDescent="0.25">
      <c r="A22" s="146" t="s">
        <v>523</v>
      </c>
      <c r="B22" s="158">
        <v>0</v>
      </c>
      <c r="C22" s="158"/>
      <c r="D22" s="158"/>
      <c r="E22" s="158"/>
      <c r="F22" s="158" t="s">
        <v>649</v>
      </c>
    </row>
    <row r="23" spans="1:6" x14ac:dyDescent="0.25">
      <c r="A23" s="146" t="s">
        <v>524</v>
      </c>
      <c r="B23" s="218">
        <v>6.0489999999999997E-3</v>
      </c>
      <c r="C23" s="158"/>
      <c r="D23" s="158"/>
      <c r="E23" s="158"/>
      <c r="F23" s="218">
        <v>6.0489999999999997E-3</v>
      </c>
    </row>
    <row r="24" spans="1:6" x14ac:dyDescent="0.25">
      <c r="A24" s="146" t="s">
        <v>525</v>
      </c>
      <c r="B24" s="150">
        <v>52.44</v>
      </c>
      <c r="C24" s="150"/>
      <c r="D24" s="150"/>
      <c r="E24" s="150"/>
      <c r="F24" s="150">
        <v>52.44</v>
      </c>
    </row>
    <row r="25" spans="1:6" x14ac:dyDescent="0.25">
      <c r="A25" s="146" t="s">
        <v>526</v>
      </c>
      <c r="B25" s="150">
        <v>28.23</v>
      </c>
      <c r="C25" s="150"/>
      <c r="D25" s="150"/>
      <c r="E25" s="150"/>
      <c r="F25" s="150">
        <v>28.23</v>
      </c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527</v>
      </c>
      <c r="B27" s="149"/>
      <c r="C27" s="149"/>
      <c r="D27" s="149"/>
      <c r="E27" s="149"/>
      <c r="F27" s="149"/>
    </row>
    <row r="28" spans="1:6" x14ac:dyDescent="0.25">
      <c r="A28" s="146" t="s">
        <v>528</v>
      </c>
      <c r="B28" s="91">
        <v>0</v>
      </c>
      <c r="C28" s="91"/>
      <c r="D28" s="91"/>
      <c r="E28" s="91"/>
      <c r="F28" s="91">
        <v>0</v>
      </c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529</v>
      </c>
      <c r="B30" s="53"/>
      <c r="C30" s="53"/>
      <c r="D30" s="53"/>
      <c r="E30" s="53"/>
      <c r="F30" s="53"/>
    </row>
    <row r="31" spans="1:6" x14ac:dyDescent="0.25">
      <c r="A31" s="154" t="s">
        <v>514</v>
      </c>
      <c r="B31" s="91">
        <v>57589960</v>
      </c>
      <c r="C31" s="91"/>
      <c r="D31" s="91"/>
      <c r="E31" s="91"/>
      <c r="F31" s="91">
        <v>57589960</v>
      </c>
    </row>
    <row r="32" spans="1:6" x14ac:dyDescent="0.25">
      <c r="A32" s="154" t="s">
        <v>518</v>
      </c>
      <c r="B32" s="91">
        <v>7194200.46</v>
      </c>
      <c r="C32" s="91"/>
      <c r="D32" s="91"/>
      <c r="E32" s="91"/>
      <c r="F32" s="91">
        <v>0</v>
      </c>
    </row>
    <row r="33" spans="1:6" x14ac:dyDescent="0.25">
      <c r="A33" s="154" t="s">
        <v>530</v>
      </c>
      <c r="B33" s="91">
        <v>0</v>
      </c>
      <c r="C33" s="91"/>
      <c r="D33" s="91"/>
      <c r="E33" s="91"/>
      <c r="F33" s="91">
        <v>0</v>
      </c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531</v>
      </c>
      <c r="B35" s="53"/>
      <c r="C35" s="53"/>
      <c r="D35" s="53"/>
      <c r="E35" s="53"/>
      <c r="F35" s="53"/>
    </row>
    <row r="36" spans="1:6" x14ac:dyDescent="0.25">
      <c r="A36" s="154" t="s">
        <v>532</v>
      </c>
      <c r="B36" s="165">
        <v>20645.310000000001</v>
      </c>
      <c r="C36" s="165"/>
      <c r="D36" s="165"/>
      <c r="E36" s="165"/>
      <c r="F36" s="165">
        <v>0</v>
      </c>
    </row>
    <row r="37" spans="1:6" x14ac:dyDescent="0.25">
      <c r="A37" s="154" t="s">
        <v>533</v>
      </c>
      <c r="B37" s="165">
        <v>3014.4</v>
      </c>
      <c r="C37" s="165"/>
      <c r="D37" s="165"/>
      <c r="E37" s="165"/>
      <c r="F37" s="165">
        <v>0</v>
      </c>
    </row>
    <row r="38" spans="1:6" x14ac:dyDescent="0.25">
      <c r="A38" s="154" t="s">
        <v>534</v>
      </c>
      <c r="B38" s="165">
        <v>8564.52</v>
      </c>
      <c r="C38" s="165"/>
      <c r="D38" s="165"/>
      <c r="E38" s="165"/>
      <c r="F38" s="165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535</v>
      </c>
      <c r="B40" s="165">
        <v>0</v>
      </c>
      <c r="C40" s="165"/>
      <c r="D40" s="165"/>
      <c r="E40" s="165"/>
      <c r="F40" s="165">
        <v>0</v>
      </c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536</v>
      </c>
      <c r="B42" s="53"/>
      <c r="C42" s="53"/>
      <c r="D42" s="53"/>
      <c r="E42" s="53"/>
      <c r="F42" s="53"/>
    </row>
    <row r="43" spans="1:6" x14ac:dyDescent="0.25">
      <c r="A43" s="154" t="s">
        <v>537</v>
      </c>
      <c r="B43" s="91">
        <v>127005922.33</v>
      </c>
      <c r="C43" s="91"/>
      <c r="D43" s="91"/>
      <c r="E43" s="91"/>
      <c r="F43" s="91">
        <v>0</v>
      </c>
    </row>
    <row r="44" spans="1:6" x14ac:dyDescent="0.25">
      <c r="A44" s="154" t="s">
        <v>538</v>
      </c>
      <c r="B44" s="91">
        <v>172946706.78999999</v>
      </c>
      <c r="C44" s="91"/>
      <c r="D44" s="91"/>
      <c r="E44" s="91"/>
      <c r="F44" s="91">
        <v>32106461.960000001</v>
      </c>
    </row>
    <row r="45" spans="1:6" x14ac:dyDescent="0.25">
      <c r="A45" s="154" t="s">
        <v>539</v>
      </c>
      <c r="B45" s="91">
        <v>455096617.25</v>
      </c>
      <c r="C45" s="91"/>
      <c r="D45" s="91"/>
      <c r="E45" s="91"/>
      <c r="F45" s="91">
        <v>89881974.760000005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540</v>
      </c>
      <c r="B47" s="53"/>
      <c r="C47" s="53"/>
      <c r="D47" s="53"/>
      <c r="E47" s="53"/>
      <c r="F47" s="53"/>
    </row>
    <row r="48" spans="1:6" x14ac:dyDescent="0.25">
      <c r="A48" s="154" t="s">
        <v>538</v>
      </c>
      <c r="B48" s="91">
        <v>0</v>
      </c>
      <c r="C48" s="91"/>
      <c r="D48" s="91"/>
      <c r="E48" s="91"/>
      <c r="F48" s="91">
        <v>0</v>
      </c>
    </row>
    <row r="49" spans="1:6" x14ac:dyDescent="0.25">
      <c r="A49" s="154" t="s">
        <v>539</v>
      </c>
      <c r="B49" s="91">
        <v>0</v>
      </c>
      <c r="C49" s="91"/>
      <c r="D49" s="91"/>
      <c r="E49" s="91"/>
      <c r="F49" s="91">
        <v>0</v>
      </c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541</v>
      </c>
      <c r="B51" s="53"/>
      <c r="C51" s="53"/>
      <c r="D51" s="53"/>
      <c r="E51" s="53"/>
      <c r="F51" s="53"/>
    </row>
    <row r="52" spans="1:6" x14ac:dyDescent="0.25">
      <c r="A52" s="154" t="s">
        <v>538</v>
      </c>
      <c r="B52" s="91">
        <v>0</v>
      </c>
      <c r="C52" s="91"/>
      <c r="D52" s="91"/>
      <c r="E52" s="91"/>
      <c r="F52" s="91">
        <v>0</v>
      </c>
    </row>
    <row r="53" spans="1:6" x14ac:dyDescent="0.25">
      <c r="A53" s="154" t="s">
        <v>539</v>
      </c>
      <c r="B53" s="91">
        <v>0</v>
      </c>
      <c r="C53" s="91"/>
      <c r="D53" s="91"/>
      <c r="E53" s="91"/>
      <c r="F53" s="91">
        <v>0</v>
      </c>
    </row>
    <row r="54" spans="1:6" x14ac:dyDescent="0.25">
      <c r="A54" s="154" t="s">
        <v>542</v>
      </c>
      <c r="B54" s="91">
        <v>0</v>
      </c>
      <c r="C54" s="91"/>
      <c r="D54" s="91"/>
      <c r="E54" s="91"/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543</v>
      </c>
      <c r="B56" s="53"/>
      <c r="C56" s="53"/>
      <c r="D56" s="53"/>
      <c r="E56" s="53"/>
      <c r="F56" s="53"/>
    </row>
    <row r="57" spans="1:6" x14ac:dyDescent="0.25">
      <c r="A57" s="154" t="s">
        <v>538</v>
      </c>
      <c r="B57" s="91">
        <v>-299952629.12</v>
      </c>
      <c r="C57" s="91"/>
      <c r="D57" s="91"/>
      <c r="E57" s="91"/>
      <c r="F57" s="91">
        <v>-32106461.960000001</v>
      </c>
    </row>
    <row r="58" spans="1:6" x14ac:dyDescent="0.25">
      <c r="A58" s="154" t="s">
        <v>539</v>
      </c>
      <c r="B58" s="91">
        <v>-455096617.25</v>
      </c>
      <c r="C58" s="91"/>
      <c r="D58" s="91"/>
      <c r="E58" s="91"/>
      <c r="F58" s="91">
        <v>-89881974.760000005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544</v>
      </c>
      <c r="B60" s="53"/>
      <c r="C60" s="53"/>
      <c r="D60" s="53"/>
      <c r="E60" s="53"/>
      <c r="F60" s="53"/>
    </row>
    <row r="61" spans="1:6" x14ac:dyDescent="0.25">
      <c r="A61" s="154" t="s">
        <v>545</v>
      </c>
      <c r="B61" s="166">
        <v>2022</v>
      </c>
      <c r="C61" s="166"/>
      <c r="D61" s="166"/>
      <c r="E61" s="166"/>
      <c r="F61" s="166">
        <v>2022</v>
      </c>
    </row>
    <row r="62" spans="1:6" x14ac:dyDescent="0.25">
      <c r="A62" s="154" t="s">
        <v>546</v>
      </c>
      <c r="B62" s="167">
        <v>0.02</v>
      </c>
      <c r="C62" s="167"/>
      <c r="D62" s="167"/>
      <c r="E62" s="167"/>
      <c r="F62" s="167">
        <v>0.02</v>
      </c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547</v>
      </c>
      <c r="B64" s="141"/>
      <c r="C64" s="141"/>
      <c r="D64" s="141"/>
      <c r="E64" s="141"/>
      <c r="F64" s="141"/>
    </row>
    <row r="65" spans="1:6" x14ac:dyDescent="0.25">
      <c r="A65" s="154" t="s">
        <v>548</v>
      </c>
      <c r="B65" s="141">
        <v>2022</v>
      </c>
      <c r="C65" s="141"/>
      <c r="D65" s="141">
        <v>2022</v>
      </c>
      <c r="E65" s="141">
        <v>2022</v>
      </c>
      <c r="F65" s="141">
        <v>2022</v>
      </c>
    </row>
    <row r="66" spans="1:6" ht="45" x14ac:dyDescent="0.25">
      <c r="A66" s="154" t="s">
        <v>549</v>
      </c>
      <c r="B66" s="142" t="s">
        <v>650</v>
      </c>
      <c r="C66" s="53"/>
      <c r="D66" s="142" t="s">
        <v>650</v>
      </c>
      <c r="E66" s="142" t="s">
        <v>650</v>
      </c>
      <c r="F66" s="142" t="s">
        <v>650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4" t="s">
        <v>439</v>
      </c>
      <c r="B1" s="194"/>
      <c r="C1" s="194"/>
      <c r="D1" s="194"/>
      <c r="E1" s="194"/>
      <c r="F1" s="194"/>
      <c r="G1" s="194"/>
    </row>
    <row r="2" spans="1:7" x14ac:dyDescent="0.25">
      <c r="A2" s="128" t="str">
        <f>'Formato 1'!A2</f>
        <v>Municipio de Valle de Santiago,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440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441</v>
      </c>
      <c r="B5" s="132"/>
      <c r="C5" s="132"/>
      <c r="D5" s="132"/>
      <c r="E5" s="132"/>
      <c r="F5" s="132"/>
      <c r="G5" s="133"/>
    </row>
    <row r="6" spans="1:7" x14ac:dyDescent="0.25">
      <c r="A6" s="192" t="s">
        <v>442</v>
      </c>
      <c r="B6" s="36">
        <v>2022</v>
      </c>
      <c r="C6" s="192">
        <f>+B6+1</f>
        <v>2023</v>
      </c>
      <c r="D6" s="192">
        <f>+C6+1</f>
        <v>2024</v>
      </c>
      <c r="E6" s="192">
        <f>+D6+1</f>
        <v>2025</v>
      </c>
      <c r="F6" s="192">
        <f>+E6+1</f>
        <v>2026</v>
      </c>
      <c r="G6" s="192">
        <f>+F6+1</f>
        <v>2027</v>
      </c>
    </row>
    <row r="7" spans="1:7" ht="83.25" customHeight="1" x14ac:dyDescent="0.25">
      <c r="A7" s="193"/>
      <c r="B7" s="70" t="s">
        <v>443</v>
      </c>
      <c r="C7" s="193"/>
      <c r="D7" s="193"/>
      <c r="E7" s="193"/>
      <c r="F7" s="193"/>
      <c r="G7" s="193"/>
    </row>
    <row r="8" spans="1:7" ht="30" x14ac:dyDescent="0.25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5" t="s">
        <v>458</v>
      </c>
      <c r="B1" s="195"/>
      <c r="C1" s="195"/>
      <c r="D1" s="195"/>
      <c r="E1" s="195"/>
      <c r="F1" s="195"/>
      <c r="G1" s="195"/>
    </row>
    <row r="2" spans="1:7" x14ac:dyDescent="0.25">
      <c r="A2" s="128" t="str">
        <f>'Formato 1'!A2</f>
        <v>Municipio de Valle de Santiago,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459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441</v>
      </c>
      <c r="B5" s="114"/>
      <c r="C5" s="114"/>
      <c r="D5" s="114"/>
      <c r="E5" s="114"/>
      <c r="F5" s="114"/>
      <c r="G5" s="115"/>
    </row>
    <row r="6" spans="1:7" x14ac:dyDescent="0.25">
      <c r="A6" s="196" t="s">
        <v>460</v>
      </c>
      <c r="B6" s="36">
        <v>2022</v>
      </c>
      <c r="C6" s="192">
        <f>+B6+1</f>
        <v>2023</v>
      </c>
      <c r="D6" s="192">
        <f>+C6+1</f>
        <v>2024</v>
      </c>
      <c r="E6" s="192">
        <f>+D6+1</f>
        <v>2025</v>
      </c>
      <c r="F6" s="192">
        <f>+E6+1</f>
        <v>2026</v>
      </c>
      <c r="G6" s="192">
        <f>+F6+1</f>
        <v>2027</v>
      </c>
    </row>
    <row r="7" spans="1:7" ht="57.75" customHeight="1" x14ac:dyDescent="0.25">
      <c r="A7" s="197"/>
      <c r="B7" s="37" t="s">
        <v>443</v>
      </c>
      <c r="C7" s="193"/>
      <c r="D7" s="193"/>
      <c r="E7" s="193"/>
      <c r="F7" s="193"/>
      <c r="G7" s="193"/>
    </row>
    <row r="8" spans="1:7" x14ac:dyDescent="0.25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5" t="s">
        <v>474</v>
      </c>
      <c r="B1" s="195"/>
      <c r="C1" s="195"/>
      <c r="D1" s="195"/>
      <c r="E1" s="195"/>
      <c r="F1" s="195"/>
      <c r="G1" s="195"/>
    </row>
    <row r="2" spans="1:7" x14ac:dyDescent="0.25">
      <c r="A2" s="128" t="str">
        <f>'Formato 1'!A2</f>
        <v>Municipio de Valle de Santiago,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475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9" t="s">
        <v>442</v>
      </c>
      <c r="B5" s="200">
        <v>2017</v>
      </c>
      <c r="C5" s="200">
        <f>+B5+1</f>
        <v>2018</v>
      </c>
      <c r="D5" s="200">
        <f>+C5+1</f>
        <v>2019</v>
      </c>
      <c r="E5" s="200">
        <f>+D5+1</f>
        <v>2020</v>
      </c>
      <c r="F5" s="200">
        <f>+E5+1</f>
        <v>2021</v>
      </c>
      <c r="G5" s="36">
        <f>+F5+1</f>
        <v>2022</v>
      </c>
    </row>
    <row r="6" spans="1:7" ht="32.25" x14ac:dyDescent="0.25">
      <c r="A6" s="176"/>
      <c r="B6" s="201"/>
      <c r="C6" s="201"/>
      <c r="D6" s="201"/>
      <c r="E6" s="201"/>
      <c r="F6" s="201"/>
      <c r="G6" s="37" t="s">
        <v>476</v>
      </c>
    </row>
    <row r="7" spans="1:7" x14ac:dyDescent="0.25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8" t="s">
        <v>497</v>
      </c>
      <c r="B39" s="198"/>
      <c r="C39" s="198"/>
      <c r="D39" s="198"/>
      <c r="E39" s="198"/>
      <c r="F39" s="198"/>
      <c r="G39" s="198"/>
    </row>
    <row r="40" spans="1:7" x14ac:dyDescent="0.25">
      <c r="A40" s="198" t="s">
        <v>498</v>
      </c>
      <c r="B40" s="198"/>
      <c r="C40" s="198"/>
      <c r="D40" s="198"/>
      <c r="E40" s="198"/>
      <c r="F40" s="198"/>
      <c r="G40" s="19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5" t="s">
        <v>499</v>
      </c>
      <c r="B1" s="195"/>
      <c r="C1" s="195"/>
      <c r="D1" s="195"/>
      <c r="E1" s="195"/>
      <c r="F1" s="195"/>
      <c r="G1" s="195"/>
    </row>
    <row r="2" spans="1:7" x14ac:dyDescent="0.25">
      <c r="A2" s="128" t="str">
        <f>'Formato 1'!A2</f>
        <v>Municipio de Valle de Santiago,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02" t="s">
        <v>460</v>
      </c>
      <c r="B5" s="200">
        <v>2017</v>
      </c>
      <c r="C5" s="200">
        <f>+B5+1</f>
        <v>2018</v>
      </c>
      <c r="D5" s="200">
        <f>+C5+1</f>
        <v>2019</v>
      </c>
      <c r="E5" s="200">
        <f>+D5+1</f>
        <v>2020</v>
      </c>
      <c r="F5" s="200">
        <f>+E5+1</f>
        <v>2021</v>
      </c>
      <c r="G5" s="36">
        <v>2022</v>
      </c>
    </row>
    <row r="6" spans="1:7" ht="48.75" customHeight="1" x14ac:dyDescent="0.25">
      <c r="A6" s="203"/>
      <c r="B6" s="201"/>
      <c r="C6" s="201"/>
      <c r="D6" s="201"/>
      <c r="E6" s="201"/>
      <c r="F6" s="201"/>
      <c r="G6" s="37" t="s">
        <v>501</v>
      </c>
    </row>
    <row r="7" spans="1:7" x14ac:dyDescent="0.25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8" t="s">
        <v>497</v>
      </c>
      <c r="B32" s="198"/>
      <c r="C32" s="198"/>
      <c r="D32" s="198"/>
      <c r="E32" s="198"/>
      <c r="F32" s="198"/>
      <c r="G32" s="198"/>
    </row>
    <row r="33" spans="1:7" x14ac:dyDescent="0.25">
      <c r="A33" s="198" t="s">
        <v>498</v>
      </c>
      <c r="B33" s="198"/>
      <c r="C33" s="198"/>
      <c r="D33" s="198"/>
      <c r="E33" s="198"/>
      <c r="F33" s="198"/>
      <c r="G33" s="19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4" t="s">
        <v>503</v>
      </c>
      <c r="B1" s="204"/>
      <c r="C1" s="204"/>
      <c r="D1" s="204"/>
      <c r="E1" s="204"/>
      <c r="F1" s="204"/>
    </row>
    <row r="2" spans="1:6" ht="20.100000000000001" customHeight="1" x14ac:dyDescent="0.25">
      <c r="A2" s="110" t="str">
        <f>'Formato 1'!A2</f>
        <v>Municipio de Valle de Santiago,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504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25">
      <c r="A5" s="18" t="s">
        <v>510</v>
      </c>
      <c r="B5" s="53"/>
      <c r="C5" s="53"/>
      <c r="D5" s="53"/>
      <c r="E5" s="53"/>
      <c r="F5" s="53"/>
    </row>
    <row r="6" spans="1:6" ht="30" x14ac:dyDescent="0.25">
      <c r="A6" s="59" t="s">
        <v>511</v>
      </c>
      <c r="B6" s="60"/>
      <c r="C6" s="60"/>
      <c r="D6" s="60"/>
      <c r="E6" s="60"/>
      <c r="F6" s="60"/>
    </row>
    <row r="7" spans="1:6" ht="15" x14ac:dyDescent="0.25">
      <c r="A7" s="59" t="s">
        <v>512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513</v>
      </c>
      <c r="B9" s="45"/>
      <c r="C9" s="45"/>
      <c r="D9" s="45"/>
      <c r="E9" s="45"/>
      <c r="F9" s="45"/>
    </row>
    <row r="10" spans="1:6" ht="15" x14ac:dyDescent="0.25">
      <c r="A10" s="59" t="s">
        <v>514</v>
      </c>
      <c r="B10" s="60"/>
      <c r="C10" s="60"/>
      <c r="D10" s="60"/>
      <c r="E10" s="60"/>
      <c r="F10" s="60"/>
    </row>
    <row r="11" spans="1:6" ht="15" x14ac:dyDescent="0.25">
      <c r="A11" s="80" t="s">
        <v>515</v>
      </c>
      <c r="B11" s="60"/>
      <c r="C11" s="60"/>
      <c r="D11" s="60"/>
      <c r="E11" s="60"/>
      <c r="F11" s="60"/>
    </row>
    <row r="12" spans="1:6" ht="15" x14ac:dyDescent="0.25">
      <c r="A12" s="80" t="s">
        <v>516</v>
      </c>
      <c r="B12" s="60"/>
      <c r="C12" s="60"/>
      <c r="D12" s="60"/>
      <c r="E12" s="60"/>
      <c r="F12" s="60"/>
    </row>
    <row r="13" spans="1:6" ht="15" x14ac:dyDescent="0.25">
      <c r="A13" s="80" t="s">
        <v>517</v>
      </c>
      <c r="B13" s="60"/>
      <c r="C13" s="60"/>
      <c r="D13" s="60"/>
      <c r="E13" s="60"/>
      <c r="F13" s="60"/>
    </row>
    <row r="14" spans="1:6" ht="15" x14ac:dyDescent="0.25">
      <c r="A14" s="59" t="s">
        <v>518</v>
      </c>
      <c r="B14" s="60"/>
      <c r="C14" s="60"/>
      <c r="D14" s="60"/>
      <c r="E14" s="60"/>
      <c r="F14" s="60"/>
    </row>
    <row r="15" spans="1:6" ht="15" x14ac:dyDescent="0.25">
      <c r="A15" s="80" t="s">
        <v>515</v>
      </c>
      <c r="B15" s="60"/>
      <c r="C15" s="60"/>
      <c r="D15" s="60"/>
      <c r="E15" s="60"/>
      <c r="F15" s="60"/>
    </row>
    <row r="16" spans="1:6" ht="15" x14ac:dyDescent="0.25">
      <c r="A16" s="80" t="s">
        <v>516</v>
      </c>
      <c r="B16" s="60"/>
      <c r="C16" s="60"/>
      <c r="D16" s="60"/>
      <c r="E16" s="60"/>
      <c r="F16" s="60"/>
    </row>
    <row r="17" spans="1:6" ht="15" x14ac:dyDescent="0.25">
      <c r="A17" s="80" t="s">
        <v>517</v>
      </c>
      <c r="B17" s="60"/>
      <c r="C17" s="60"/>
      <c r="D17" s="60"/>
      <c r="E17" s="60"/>
      <c r="F17" s="60"/>
    </row>
    <row r="18" spans="1:6" ht="15" x14ac:dyDescent="0.25">
      <c r="A18" s="59" t="s">
        <v>519</v>
      </c>
      <c r="B18" s="122"/>
      <c r="C18" s="60"/>
      <c r="D18" s="60"/>
      <c r="E18" s="60"/>
      <c r="F18" s="60"/>
    </row>
    <row r="19" spans="1:6" ht="15" x14ac:dyDescent="0.25">
      <c r="A19" s="59" t="s">
        <v>520</v>
      </c>
      <c r="B19" s="60"/>
      <c r="C19" s="60"/>
      <c r="D19" s="60"/>
      <c r="E19" s="60"/>
      <c r="F19" s="60"/>
    </row>
    <row r="20" spans="1:6" ht="30" x14ac:dyDescent="0.25">
      <c r="A20" s="59" t="s">
        <v>521</v>
      </c>
      <c r="B20" s="123"/>
      <c r="C20" s="123"/>
      <c r="D20" s="123"/>
      <c r="E20" s="123"/>
      <c r="F20" s="123"/>
    </row>
    <row r="21" spans="1:6" ht="30" x14ac:dyDescent="0.25">
      <c r="A21" s="59" t="s">
        <v>522</v>
      </c>
      <c r="B21" s="123"/>
      <c r="C21" s="123"/>
      <c r="D21" s="123"/>
      <c r="E21" s="123"/>
      <c r="F21" s="123"/>
    </row>
    <row r="22" spans="1:6" ht="30" x14ac:dyDescent="0.25">
      <c r="A22" s="59" t="s">
        <v>523</v>
      </c>
      <c r="B22" s="123"/>
      <c r="C22" s="123"/>
      <c r="D22" s="123"/>
      <c r="E22" s="123"/>
      <c r="F22" s="123"/>
    </row>
    <row r="23" spans="1:6" ht="15" x14ac:dyDescent="0.25">
      <c r="A23" s="59" t="s">
        <v>524</v>
      </c>
      <c r="B23" s="123"/>
      <c r="C23" s="123"/>
      <c r="D23" s="123"/>
      <c r="E23" s="123"/>
      <c r="F23" s="123"/>
    </row>
    <row r="24" spans="1:6" ht="15" x14ac:dyDescent="0.25">
      <c r="A24" s="59" t="s">
        <v>525</v>
      </c>
      <c r="B24" s="124"/>
      <c r="C24" s="60"/>
      <c r="D24" s="60"/>
      <c r="E24" s="60"/>
      <c r="F24" s="60"/>
    </row>
    <row r="25" spans="1:6" ht="15" x14ac:dyDescent="0.25">
      <c r="A25" s="59" t="s">
        <v>526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527</v>
      </c>
      <c r="B27" s="45"/>
      <c r="C27" s="45"/>
      <c r="D27" s="45"/>
      <c r="E27" s="45"/>
      <c r="F27" s="45"/>
    </row>
    <row r="28" spans="1:6" ht="15" x14ac:dyDescent="0.25">
      <c r="A28" s="59" t="s">
        <v>528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529</v>
      </c>
      <c r="B30" s="45"/>
      <c r="C30" s="45"/>
      <c r="D30" s="45"/>
      <c r="E30" s="45"/>
      <c r="F30" s="45"/>
    </row>
    <row r="31" spans="1:6" ht="15" x14ac:dyDescent="0.25">
      <c r="A31" s="59" t="s">
        <v>514</v>
      </c>
      <c r="B31" s="60"/>
      <c r="C31" s="60"/>
      <c r="D31" s="60"/>
      <c r="E31" s="60"/>
      <c r="F31" s="60"/>
    </row>
    <row r="32" spans="1:6" ht="15" x14ac:dyDescent="0.25">
      <c r="A32" s="59" t="s">
        <v>518</v>
      </c>
      <c r="B32" s="60"/>
      <c r="C32" s="60"/>
      <c r="D32" s="60"/>
      <c r="E32" s="60"/>
      <c r="F32" s="60"/>
    </row>
    <row r="33" spans="1:6" ht="15" x14ac:dyDescent="0.25">
      <c r="A33" s="59" t="s">
        <v>530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531</v>
      </c>
      <c r="B35" s="45"/>
      <c r="C35" s="45"/>
      <c r="D35" s="45"/>
      <c r="E35" s="45"/>
      <c r="F35" s="45"/>
    </row>
    <row r="36" spans="1:6" ht="15" x14ac:dyDescent="0.25">
      <c r="A36" s="59" t="s">
        <v>532</v>
      </c>
      <c r="B36" s="60"/>
      <c r="C36" s="60"/>
      <c r="D36" s="60"/>
      <c r="E36" s="60"/>
      <c r="F36" s="60"/>
    </row>
    <row r="37" spans="1:6" ht="15" x14ac:dyDescent="0.25">
      <c r="A37" s="59" t="s">
        <v>533</v>
      </c>
      <c r="B37" s="60"/>
      <c r="C37" s="60"/>
      <c r="D37" s="60"/>
      <c r="E37" s="60"/>
      <c r="F37" s="60"/>
    </row>
    <row r="38" spans="1:6" ht="15" x14ac:dyDescent="0.25">
      <c r="A38" s="59" t="s">
        <v>534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535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536</v>
      </c>
      <c r="B42" s="45"/>
      <c r="C42" s="45"/>
      <c r="D42" s="45"/>
      <c r="E42" s="45"/>
      <c r="F42" s="45"/>
    </row>
    <row r="43" spans="1:6" ht="15" x14ac:dyDescent="0.25">
      <c r="A43" s="59" t="s">
        <v>537</v>
      </c>
      <c r="B43" s="60"/>
      <c r="C43" s="60"/>
      <c r="D43" s="60"/>
      <c r="E43" s="60"/>
      <c r="F43" s="60"/>
    </row>
    <row r="44" spans="1:6" ht="15" x14ac:dyDescent="0.25">
      <c r="A44" s="59" t="s">
        <v>538</v>
      </c>
      <c r="B44" s="60"/>
      <c r="C44" s="60"/>
      <c r="D44" s="60"/>
      <c r="E44" s="60"/>
      <c r="F44" s="60"/>
    </row>
    <row r="45" spans="1:6" ht="15" x14ac:dyDescent="0.25">
      <c r="A45" s="59" t="s">
        <v>539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540</v>
      </c>
      <c r="B47" s="45"/>
      <c r="C47" s="45"/>
      <c r="D47" s="45"/>
      <c r="E47" s="45"/>
      <c r="F47" s="45"/>
    </row>
    <row r="48" spans="1:6" ht="15" x14ac:dyDescent="0.25">
      <c r="A48" s="59" t="s">
        <v>538</v>
      </c>
      <c r="B48" s="123"/>
      <c r="C48" s="123"/>
      <c r="D48" s="123"/>
      <c r="E48" s="123"/>
      <c r="F48" s="123"/>
    </row>
    <row r="49" spans="1:6" ht="15" x14ac:dyDescent="0.25">
      <c r="A49" s="59" t="s">
        <v>539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541</v>
      </c>
      <c r="B51" s="45"/>
      <c r="C51" s="45"/>
      <c r="D51" s="45"/>
      <c r="E51" s="45"/>
      <c r="F51" s="45"/>
    </row>
    <row r="52" spans="1:6" ht="15" x14ac:dyDescent="0.25">
      <c r="A52" s="59" t="s">
        <v>538</v>
      </c>
      <c r="B52" s="60"/>
      <c r="C52" s="60"/>
      <c r="D52" s="60"/>
      <c r="E52" s="60"/>
      <c r="F52" s="60"/>
    </row>
    <row r="53" spans="1:6" ht="15" x14ac:dyDescent="0.25">
      <c r="A53" s="59" t="s">
        <v>539</v>
      </c>
      <c r="B53" s="60"/>
      <c r="C53" s="60"/>
      <c r="D53" s="60"/>
      <c r="E53" s="60"/>
      <c r="F53" s="60"/>
    </row>
    <row r="54" spans="1:6" ht="15" x14ac:dyDescent="0.25">
      <c r="A54" s="59" t="s">
        <v>542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5"/>
  <sheetViews>
    <sheetView showGridLines="0" topLeftCell="A4" zoomScale="75" zoomScaleNormal="75" workbookViewId="0">
      <selection activeCell="F22" sqref="F2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  <col min="10" max="10" width="13.42578125" bestFit="1" customWidth="1"/>
  </cols>
  <sheetData>
    <row r="1" spans="1:10" ht="40.9" customHeight="1" x14ac:dyDescent="0.25">
      <c r="A1" s="168" t="s">
        <v>122</v>
      </c>
      <c r="B1" s="169"/>
      <c r="C1" s="169"/>
      <c r="D1" s="169"/>
      <c r="E1" s="169"/>
      <c r="F1" s="169"/>
      <c r="G1" s="169"/>
      <c r="H1" s="170"/>
    </row>
    <row r="2" spans="1:10" x14ac:dyDescent="0.25">
      <c r="A2" s="110" t="str">
        <f>'Formato 1'!A2</f>
        <v>Municipio de Valle de Santiago, Gto.</v>
      </c>
      <c r="B2" s="111"/>
      <c r="C2" s="111"/>
      <c r="D2" s="111"/>
      <c r="E2" s="111"/>
      <c r="F2" s="111"/>
      <c r="G2" s="111"/>
      <c r="H2" s="112"/>
    </row>
    <row r="3" spans="1:10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10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10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10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10" x14ac:dyDescent="0.25">
      <c r="A7" s="102"/>
      <c r="B7" s="103"/>
      <c r="C7" s="103"/>
      <c r="D7" s="103"/>
      <c r="E7" s="103"/>
      <c r="F7" s="103"/>
      <c r="G7" s="103"/>
      <c r="H7" s="103"/>
    </row>
    <row r="8" spans="1:10" x14ac:dyDescent="0.25">
      <c r="A8" s="8" t="s">
        <v>131</v>
      </c>
      <c r="B8" s="4">
        <f t="shared" ref="B8:H8" si="0">B9+B13</f>
        <v>6428571.5199999996</v>
      </c>
      <c r="C8" s="4">
        <f t="shared" si="0"/>
        <v>267857.14</v>
      </c>
      <c r="D8" s="4">
        <f>D9+D13</f>
        <v>1874999.98</v>
      </c>
      <c r="E8" s="4">
        <f t="shared" si="0"/>
        <v>0</v>
      </c>
      <c r="F8" s="4">
        <f>B8+C8-D8+E8</f>
        <v>4821428.68</v>
      </c>
      <c r="G8" s="4">
        <f t="shared" si="0"/>
        <v>130637.84</v>
      </c>
      <c r="H8" s="4">
        <f t="shared" si="0"/>
        <v>0</v>
      </c>
    </row>
    <row r="9" spans="1:10" ht="15.75" customHeight="1" x14ac:dyDescent="0.25">
      <c r="A9" s="104" t="s">
        <v>132</v>
      </c>
      <c r="B9" s="47">
        <f t="shared" ref="B9:H9" si="1">SUM(B10:B12)</f>
        <v>0</v>
      </c>
      <c r="C9" s="47">
        <f>SUM(C10:C12)</f>
        <v>267857.14</v>
      </c>
      <c r="D9" s="47">
        <v>267857.14</v>
      </c>
      <c r="E9" s="47">
        <f t="shared" si="1"/>
        <v>0</v>
      </c>
      <c r="F9" s="47">
        <f>B9+C9-D9+E9</f>
        <v>0</v>
      </c>
      <c r="G9" s="47">
        <v>130637.84</v>
      </c>
      <c r="H9" s="47">
        <f t="shared" si="1"/>
        <v>0</v>
      </c>
      <c r="J9" s="159"/>
    </row>
    <row r="10" spans="1:10" ht="17.25" customHeight="1" x14ac:dyDescent="0.25">
      <c r="A10" s="105" t="s">
        <v>133</v>
      </c>
      <c r="B10" s="106">
        <v>0</v>
      </c>
      <c r="C10" s="47">
        <v>267857.14</v>
      </c>
      <c r="D10" s="106">
        <v>267857.14</v>
      </c>
      <c r="E10" s="106">
        <v>0</v>
      </c>
      <c r="F10" s="106">
        <f>B10+C10-D10+E10</f>
        <v>0</v>
      </c>
      <c r="G10" s="106">
        <v>130637.84</v>
      </c>
      <c r="H10" s="106">
        <v>0</v>
      </c>
    </row>
    <row r="11" spans="1:10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10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10" x14ac:dyDescent="0.25">
      <c r="A13" s="104" t="s">
        <v>136</v>
      </c>
      <c r="B13" s="47">
        <f t="shared" ref="B13:H13" si="2">SUM(B14:B16)</f>
        <v>6428571.5199999996</v>
      </c>
      <c r="C13" s="47">
        <f t="shared" si="2"/>
        <v>0</v>
      </c>
      <c r="D13" s="47">
        <f>D14</f>
        <v>1607142.84</v>
      </c>
      <c r="E13" s="47">
        <f t="shared" si="2"/>
        <v>0</v>
      </c>
      <c r="F13" s="47">
        <f>SUM(F14:F16)</f>
        <v>4821428.68</v>
      </c>
      <c r="G13" s="47">
        <f t="shared" si="2"/>
        <v>0</v>
      </c>
      <c r="H13" s="47">
        <f t="shared" si="2"/>
        <v>0</v>
      </c>
    </row>
    <row r="14" spans="1:10" x14ac:dyDescent="0.25">
      <c r="A14" s="105" t="s">
        <v>137</v>
      </c>
      <c r="B14" s="106">
        <v>6428571.5199999996</v>
      </c>
      <c r="C14" s="47">
        <v>0</v>
      </c>
      <c r="D14" s="47">
        <v>1607142.84</v>
      </c>
      <c r="E14" s="106">
        <v>0</v>
      </c>
      <c r="F14" s="106">
        <f>B14+C14-D14+E14</f>
        <v>4821428.68</v>
      </c>
      <c r="G14" s="47">
        <v>0</v>
      </c>
      <c r="H14" s="47">
        <v>0</v>
      </c>
    </row>
    <row r="15" spans="1:10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10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37934644.620000005</v>
      </c>
      <c r="C18" s="108"/>
      <c r="D18" s="108"/>
      <c r="E18" s="108"/>
      <c r="F18" s="4">
        <v>21722952.850000001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44363216.140000001</v>
      </c>
      <c r="C20" s="4">
        <f t="shared" si="3"/>
        <v>267857.14</v>
      </c>
      <c r="D20" s="4">
        <f>D8+D18</f>
        <v>1874999.98</v>
      </c>
      <c r="E20" s="4">
        <f t="shared" si="3"/>
        <v>0</v>
      </c>
      <c r="F20" s="4">
        <f>F8+F18</f>
        <v>26544381.530000001</v>
      </c>
      <c r="G20" s="4">
        <f t="shared" si="3"/>
        <v>130637.84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1" t="s">
        <v>151</v>
      </c>
      <c r="B33" s="171"/>
      <c r="C33" s="171"/>
      <c r="D33" s="171"/>
      <c r="E33" s="171"/>
      <c r="F33" s="171"/>
      <c r="G33" s="171"/>
      <c r="H33" s="171"/>
    </row>
    <row r="34" spans="1:8" ht="14.45" customHeight="1" x14ac:dyDescent="0.25">
      <c r="A34" s="171"/>
      <c r="B34" s="171"/>
      <c r="C34" s="171"/>
      <c r="D34" s="171"/>
      <c r="E34" s="171"/>
      <c r="F34" s="171"/>
      <c r="G34" s="171"/>
      <c r="H34" s="171"/>
    </row>
    <row r="35" spans="1:8" ht="14.45" customHeight="1" x14ac:dyDescent="0.25">
      <c r="A35" s="171"/>
      <c r="B35" s="171"/>
      <c r="C35" s="171"/>
      <c r="D35" s="171"/>
      <c r="E35" s="171"/>
      <c r="F35" s="171"/>
      <c r="G35" s="171"/>
      <c r="H35" s="171"/>
    </row>
    <row r="36" spans="1:8" ht="14.45" customHeight="1" x14ac:dyDescent="0.25">
      <c r="A36" s="171"/>
      <c r="B36" s="171"/>
      <c r="C36" s="171"/>
      <c r="D36" s="171"/>
      <c r="E36" s="171"/>
      <c r="F36" s="171"/>
      <c r="G36" s="171"/>
      <c r="H36" s="171"/>
    </row>
    <row r="37" spans="1:8" ht="14.45" customHeight="1" x14ac:dyDescent="0.25">
      <c r="A37" s="171"/>
      <c r="B37" s="171"/>
      <c r="C37" s="171"/>
      <c r="D37" s="171"/>
      <c r="E37" s="171"/>
      <c r="F37" s="171"/>
      <c r="G37" s="171"/>
      <c r="H37" s="171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15:C22 B17:B30 C8:C13 C14:D14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C8 B41:F44 B12:H12 B9 E9 B10 E10 H9 H10 B17:H17 B19:H19 C18:E18 B15:C15 E15:H15 G14:H14 G18:H18 B16:D16 F16:H16 E14 B21:H31 B20:C20 G20:H20 B13:C13 E13 G8:H8 B11:E11 G11:H11 E20 E8 G13:H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13" sqref="A1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8" t="s">
        <v>162</v>
      </c>
      <c r="B1" s="169"/>
      <c r="C1" s="169"/>
      <c r="D1" s="169"/>
      <c r="E1" s="169"/>
      <c r="F1" s="169"/>
      <c r="G1" s="169"/>
      <c r="H1" s="169"/>
      <c r="I1" s="169"/>
      <c r="J1" s="169"/>
      <c r="K1" s="170"/>
    </row>
    <row r="2" spans="1:11" x14ac:dyDescent="0.25">
      <c r="A2" s="110" t="str">
        <f>'Formato 1'!A2</f>
        <v>Municipio de Valle de Santiago,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590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591</v>
      </c>
      <c r="J6" s="1" t="s">
        <v>592</v>
      </c>
      <c r="K6" s="1" t="s">
        <v>593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75"/>
  <sheetViews>
    <sheetView showGridLines="0" topLeftCell="A43" zoomScale="90" zoomScaleNormal="90" workbookViewId="0">
      <selection activeCell="B4" sqref="B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8" t="s">
        <v>183</v>
      </c>
      <c r="B1" s="169"/>
      <c r="C1" s="169"/>
      <c r="D1" s="170"/>
    </row>
    <row r="2" spans="1:4" x14ac:dyDescent="0.25">
      <c r="A2" s="110" t="str">
        <f>'Formato 1'!A2</f>
        <v>Municipio de Valle de Santiago, Gto.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544392857.15999997</v>
      </c>
      <c r="C8" s="14">
        <f>SUM(C9:C11)</f>
        <v>223318853.44</v>
      </c>
      <c r="D8" s="14">
        <f>SUM(D9:D11)</f>
        <v>223320274.10000002</v>
      </c>
    </row>
    <row r="9" spans="1:4" x14ac:dyDescent="0.25">
      <c r="A9" s="58" t="s">
        <v>189</v>
      </c>
      <c r="B9" s="94">
        <v>323000000</v>
      </c>
      <c r="C9" s="94">
        <v>106490362.55</v>
      </c>
      <c r="D9" s="94">
        <v>106491783.20999999</v>
      </c>
    </row>
    <row r="10" spans="1:4" x14ac:dyDescent="0.25">
      <c r="A10" s="58" t="s">
        <v>190</v>
      </c>
      <c r="B10" s="94">
        <v>223000000</v>
      </c>
      <c r="C10" s="94">
        <v>117096348.03</v>
      </c>
      <c r="D10" s="94">
        <v>117096348.03</v>
      </c>
    </row>
    <row r="11" spans="1:4" x14ac:dyDescent="0.25">
      <c r="A11" s="58" t="s">
        <v>191</v>
      </c>
      <c r="B11" s="94">
        <v>-1607142.84</v>
      </c>
      <c r="C11" s="94">
        <v>-267857.14</v>
      </c>
      <c r="D11" s="94">
        <v>-267857.14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544392857.15999997</v>
      </c>
      <c r="C13" s="14">
        <f>C14+C15</f>
        <v>163400955.81</v>
      </c>
      <c r="D13" s="14">
        <f>D14+D15</f>
        <v>158071666.16</v>
      </c>
    </row>
    <row r="14" spans="1:4" x14ac:dyDescent="0.25">
      <c r="A14" s="58" t="s">
        <v>193</v>
      </c>
      <c r="B14" s="94">
        <v>323000000</v>
      </c>
      <c r="C14" s="94">
        <v>72693449.930000007</v>
      </c>
      <c r="D14" s="94">
        <v>68050894.780000001</v>
      </c>
    </row>
    <row r="15" spans="1:4" x14ac:dyDescent="0.25">
      <c r="A15" s="58" t="s">
        <v>194</v>
      </c>
      <c r="B15" s="94">
        <v>221392857.16</v>
      </c>
      <c r="C15" s="94">
        <v>90707505.879999995</v>
      </c>
      <c r="D15" s="94">
        <v>90020771.379999995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81398313.069999993</v>
      </c>
      <c r="D17" s="14">
        <f>D18+D19</f>
        <v>81398313.069999993</v>
      </c>
    </row>
    <row r="18" spans="1:4" x14ac:dyDescent="0.25">
      <c r="A18" s="58" t="s">
        <v>196</v>
      </c>
      <c r="B18" s="16">
        <v>0</v>
      </c>
      <c r="C18" s="47">
        <v>19768763.879999999</v>
      </c>
      <c r="D18" s="47">
        <v>19768763.879999999</v>
      </c>
    </row>
    <row r="19" spans="1:4" x14ac:dyDescent="0.25">
      <c r="A19" s="58" t="s">
        <v>197</v>
      </c>
      <c r="B19" s="16">
        <v>0</v>
      </c>
      <c r="C19" s="47">
        <v>61629549.189999998</v>
      </c>
      <c r="D19" s="47">
        <v>61629549.189999998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141316210.69999999</v>
      </c>
      <c r="D21" s="14">
        <f>D8-D13+D17</f>
        <v>146646921.01000002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1607142.84</v>
      </c>
      <c r="C23" s="14">
        <f>C21-C11</f>
        <v>141584067.83999997</v>
      </c>
      <c r="D23" s="14">
        <f>D21-D11</f>
        <v>146914778.15000001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1607142.84</v>
      </c>
      <c r="C25" s="14">
        <f>C23-C17</f>
        <v>60185754.769999981</v>
      </c>
      <c r="D25" s="14">
        <f>D23-D17</f>
        <v>65516465.080000013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800000</v>
      </c>
      <c r="C29" s="4">
        <f>C30+C31</f>
        <v>130637.84</v>
      </c>
      <c r="D29" s="4">
        <f>D30+D31</f>
        <v>130637.84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800000</v>
      </c>
      <c r="C31" s="47">
        <v>130637.84</v>
      </c>
      <c r="D31" s="47">
        <v>130637.84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2407142.84</v>
      </c>
      <c r="C33" s="4">
        <f>C25+C29</f>
        <v>60316392.609999985</v>
      </c>
      <c r="D33" s="4">
        <f>D25+D29</f>
        <v>65647102.920000017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1607142.84</v>
      </c>
      <c r="C40" s="4">
        <f>C41+C42</f>
        <v>267857.14</v>
      </c>
      <c r="D40" s="4">
        <f>D41+D42</f>
        <v>267857.14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1607142.84</v>
      </c>
      <c r="C42" s="47">
        <v>267857.14</v>
      </c>
      <c r="D42" s="47">
        <v>267857.14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-1607142.84</v>
      </c>
      <c r="C44" s="4">
        <f>C37-C40</f>
        <v>-267857.14</v>
      </c>
      <c r="D44" s="4">
        <f>D37-D40</f>
        <v>-267857.14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323000000</v>
      </c>
      <c r="C48" s="96">
        <f>C9</f>
        <v>106490362.55</v>
      </c>
      <c r="D48" s="96">
        <f>D9</f>
        <v>106491783.20999999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323000000</v>
      </c>
      <c r="C53" s="47">
        <f>C14</f>
        <v>72693449.930000007</v>
      </c>
      <c r="D53" s="47">
        <f>D14</f>
        <v>68050894.780000001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19768763.879999999</v>
      </c>
      <c r="D55" s="47">
        <f>D18</f>
        <v>19768763.879999999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53565676.499999985</v>
      </c>
      <c r="D57" s="4">
        <f>D48+D49-D53+D55</f>
        <v>58209652.309999987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53565676.499999985</v>
      </c>
      <c r="D59" s="4">
        <f>D57-D49</f>
        <v>58209652.309999987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223000000</v>
      </c>
      <c r="C63" s="98">
        <f>C10</f>
        <v>117096348.03</v>
      </c>
      <c r="D63" s="98">
        <f>D10</f>
        <v>117096348.03</v>
      </c>
    </row>
    <row r="64" spans="1:4" ht="30" x14ac:dyDescent="0.25">
      <c r="A64" s="21" t="s">
        <v>220</v>
      </c>
      <c r="B64" s="14">
        <f>B65-B66</f>
        <v>-1607142.84</v>
      </c>
      <c r="C64" s="14">
        <f>C65-C66</f>
        <v>-267857.14</v>
      </c>
      <c r="D64" s="14">
        <f>D65-D66</f>
        <v>-267857.14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1607142.84</v>
      </c>
      <c r="C66" s="94">
        <v>267857.14</v>
      </c>
      <c r="D66" s="94">
        <v>267857.14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221392857.16</v>
      </c>
      <c r="C68" s="94">
        <f>C15</f>
        <v>90707505.879999995</v>
      </c>
      <c r="D68" s="94">
        <f>D15</f>
        <v>90020771.379999995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61629549.189999998</v>
      </c>
      <c r="D70" s="94">
        <f>D19</f>
        <v>61629549.189999998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87750534.200000003</v>
      </c>
      <c r="D72" s="14">
        <f>D63+D64-D68+D70</f>
        <v>88437268.700000003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1607142.84</v>
      </c>
      <c r="C74" s="14">
        <f>C72-C64</f>
        <v>88018391.340000004</v>
      </c>
      <c r="D74" s="14">
        <f>D72-D64</f>
        <v>88705125.840000004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scale="72" fitToHeight="0" orientation="landscape" r:id="rId1"/>
  <ignoredErrors>
    <ignoredError sqref="B8:D8 B38:D39 B49:D52 C64:D64 B12:D13 B16:D17 B20:D20 B18:B19 B32:D32 B43:D43 B67:D67 B22:D22 B21 B24:D24 C37:D37 D44 B41:D41 B48 B54:D54 B53 B56:D56 B55 B58:D58 B57 B59 D63 B69:D69 D68 B71:D71 B70 D70 B73:D73 B7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76"/>
  <sheetViews>
    <sheetView showGridLines="0" topLeftCell="A40" zoomScaleNormal="100" workbookViewId="0">
      <selection activeCell="D82" sqref="D8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  <col min="9" max="9" width="14.42578125" bestFit="1" customWidth="1"/>
    <col min="10" max="10" width="13.42578125" bestFit="1" customWidth="1"/>
  </cols>
  <sheetData>
    <row r="1" spans="1:10" ht="40.9" customHeight="1" x14ac:dyDescent="0.25">
      <c r="A1" s="168" t="s">
        <v>224</v>
      </c>
      <c r="B1" s="169"/>
      <c r="C1" s="169"/>
      <c r="D1" s="169"/>
      <c r="E1" s="169"/>
      <c r="F1" s="169"/>
      <c r="G1" s="170"/>
    </row>
    <row r="2" spans="1:10" x14ac:dyDescent="0.25">
      <c r="A2" s="110" t="str">
        <f>'Formato 1'!A2</f>
        <v>Municipio de Valle de Santiago, Gto.</v>
      </c>
      <c r="B2" s="111"/>
      <c r="C2" s="111"/>
      <c r="D2" s="111"/>
      <c r="E2" s="111"/>
      <c r="F2" s="111"/>
      <c r="G2" s="112"/>
    </row>
    <row r="3" spans="1:10" x14ac:dyDescent="0.25">
      <c r="A3" s="113" t="s">
        <v>225</v>
      </c>
      <c r="B3" s="114"/>
      <c r="C3" s="114"/>
      <c r="D3" s="114"/>
      <c r="E3" s="114"/>
      <c r="F3" s="114"/>
      <c r="G3" s="115"/>
    </row>
    <row r="4" spans="1:10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10" x14ac:dyDescent="0.25">
      <c r="A5" s="116" t="s">
        <v>2</v>
      </c>
      <c r="B5" s="117"/>
      <c r="C5" s="117"/>
      <c r="D5" s="117"/>
      <c r="E5" s="117"/>
      <c r="F5" s="117"/>
      <c r="G5" s="118"/>
    </row>
    <row r="6" spans="1:10" x14ac:dyDescent="0.25">
      <c r="A6" s="172" t="s">
        <v>226</v>
      </c>
      <c r="B6" s="174" t="s">
        <v>227</v>
      </c>
      <c r="C6" s="174"/>
      <c r="D6" s="174"/>
      <c r="E6" s="174"/>
      <c r="F6" s="174"/>
      <c r="G6" s="174" t="s">
        <v>228</v>
      </c>
    </row>
    <row r="7" spans="1:10" ht="30" x14ac:dyDescent="0.25">
      <c r="A7" s="173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4"/>
    </row>
    <row r="8" spans="1:10" x14ac:dyDescent="0.25">
      <c r="A8" s="26" t="s">
        <v>233</v>
      </c>
      <c r="B8" s="91"/>
      <c r="C8" s="91"/>
      <c r="D8" s="91"/>
      <c r="E8" s="91"/>
      <c r="F8" s="91"/>
      <c r="G8" s="91"/>
    </row>
    <row r="9" spans="1:10" x14ac:dyDescent="0.25">
      <c r="A9" s="58" t="s">
        <v>234</v>
      </c>
      <c r="B9" s="47">
        <v>27725000</v>
      </c>
      <c r="C9" s="47">
        <v>0</v>
      </c>
      <c r="D9" s="47">
        <v>27725000</v>
      </c>
      <c r="E9" s="47">
        <v>21023907.48</v>
      </c>
      <c r="F9" s="47">
        <v>21025299.379999999</v>
      </c>
      <c r="G9" s="47">
        <v>-6699700.6200000001</v>
      </c>
      <c r="I9" s="159"/>
      <c r="J9" s="159"/>
    </row>
    <row r="10" spans="1:10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I10" s="159"/>
      <c r="J10" s="159"/>
    </row>
    <row r="11" spans="1:10" x14ac:dyDescent="0.25">
      <c r="A11" s="58" t="s">
        <v>236</v>
      </c>
      <c r="B11" s="47">
        <v>2000000</v>
      </c>
      <c r="C11" s="47">
        <v>0</v>
      </c>
      <c r="D11" s="47">
        <v>2000000</v>
      </c>
      <c r="E11" s="47">
        <v>563323</v>
      </c>
      <c r="F11" s="47">
        <v>563322.99</v>
      </c>
      <c r="G11" s="47">
        <v>-1436677.01</v>
      </c>
      <c r="I11" s="159"/>
      <c r="J11" s="159"/>
    </row>
    <row r="12" spans="1:10" x14ac:dyDescent="0.25">
      <c r="A12" s="58" t="s">
        <v>237</v>
      </c>
      <c r="B12" s="47">
        <v>32969000</v>
      </c>
      <c r="C12" s="47">
        <v>0</v>
      </c>
      <c r="D12" s="47">
        <v>32969000</v>
      </c>
      <c r="E12" s="47">
        <v>3616029.46</v>
      </c>
      <c r="F12" s="47">
        <v>3616058.57</v>
      </c>
      <c r="G12" s="47">
        <v>-29352941.43</v>
      </c>
      <c r="I12" s="159"/>
      <c r="J12" s="159"/>
    </row>
    <row r="13" spans="1:10" x14ac:dyDescent="0.25">
      <c r="A13" s="58" t="s">
        <v>238</v>
      </c>
      <c r="B13" s="47">
        <v>4384000</v>
      </c>
      <c r="C13" s="47">
        <v>3648905.78</v>
      </c>
      <c r="D13" s="47">
        <v>8032905.7800000003</v>
      </c>
      <c r="E13" s="47">
        <v>2098105.91</v>
      </c>
      <c r="F13" s="47">
        <v>2098105.92</v>
      </c>
      <c r="G13" s="47">
        <v>-2285894.08</v>
      </c>
      <c r="I13" s="159"/>
      <c r="J13" s="159"/>
    </row>
    <row r="14" spans="1:10" x14ac:dyDescent="0.25">
      <c r="A14" s="58" t="s">
        <v>239</v>
      </c>
      <c r="B14" s="47">
        <v>2922000</v>
      </c>
      <c r="C14" s="47">
        <v>0</v>
      </c>
      <c r="D14" s="47">
        <v>2922000</v>
      </c>
      <c r="E14" s="47">
        <v>453747.79</v>
      </c>
      <c r="F14" s="47">
        <v>453747.44</v>
      </c>
      <c r="G14" s="47">
        <v>-2468252.56</v>
      </c>
      <c r="I14" s="159"/>
      <c r="J14" s="159"/>
    </row>
    <row r="15" spans="1:10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I15" s="159"/>
      <c r="J15" s="159"/>
    </row>
    <row r="16" spans="1:10" x14ac:dyDescent="0.25">
      <c r="A16" s="92" t="s">
        <v>241</v>
      </c>
      <c r="B16" s="47">
        <v>208500000</v>
      </c>
      <c r="C16" s="47">
        <v>3632097</v>
      </c>
      <c r="D16" s="47">
        <v>212132097</v>
      </c>
      <c r="E16" s="47">
        <v>58301349</v>
      </c>
      <c r="F16" s="47">
        <v>58301349</v>
      </c>
      <c r="G16" s="47">
        <v>-150198651</v>
      </c>
      <c r="I16" s="159"/>
      <c r="J16" s="159"/>
    </row>
    <row r="17" spans="1:10" x14ac:dyDescent="0.25">
      <c r="A17" s="77" t="s">
        <v>242</v>
      </c>
      <c r="B17" s="47">
        <v>140000000</v>
      </c>
      <c r="C17" s="47">
        <v>4032817</v>
      </c>
      <c r="D17" s="47">
        <v>144032817</v>
      </c>
      <c r="E17" s="47">
        <v>39362007.020000003</v>
      </c>
      <c r="F17" s="47">
        <v>39362007.020000003</v>
      </c>
      <c r="G17" s="47">
        <v>-100637992.98</v>
      </c>
      <c r="I17" s="159"/>
      <c r="J17" s="159"/>
    </row>
    <row r="18" spans="1:10" x14ac:dyDescent="0.25">
      <c r="A18" s="77" t="s">
        <v>243</v>
      </c>
      <c r="B18" s="47">
        <v>39000000</v>
      </c>
      <c r="C18" s="47">
        <v>-860887</v>
      </c>
      <c r="D18" s="47">
        <v>38139113</v>
      </c>
      <c r="E18" s="47">
        <v>10638694.32</v>
      </c>
      <c r="F18" s="47">
        <v>10638694.32</v>
      </c>
      <c r="G18" s="47">
        <v>-28361305.68</v>
      </c>
      <c r="I18" s="159"/>
      <c r="J18" s="159"/>
    </row>
    <row r="19" spans="1:10" x14ac:dyDescent="0.25">
      <c r="A19" s="77" t="s">
        <v>244</v>
      </c>
      <c r="B19" s="47">
        <v>11500000</v>
      </c>
      <c r="C19" s="47">
        <v>-1838192</v>
      </c>
      <c r="D19" s="47">
        <v>9661808</v>
      </c>
      <c r="E19" s="47">
        <v>2322739.81</v>
      </c>
      <c r="F19" s="47">
        <v>2322739.81</v>
      </c>
      <c r="G19" s="47">
        <v>-9177260.1899999995</v>
      </c>
      <c r="I19" s="159"/>
      <c r="J19" s="159"/>
    </row>
    <row r="20" spans="1:10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I20" s="159"/>
      <c r="J20" s="159"/>
    </row>
    <row r="21" spans="1:10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I21" s="159"/>
      <c r="J21" s="159"/>
    </row>
    <row r="22" spans="1:10" x14ac:dyDescent="0.25">
      <c r="A22" s="77" t="s">
        <v>247</v>
      </c>
      <c r="B22" s="47">
        <v>4000000</v>
      </c>
      <c r="C22" s="47">
        <v>133898</v>
      </c>
      <c r="D22" s="47">
        <v>4133898</v>
      </c>
      <c r="E22" s="47">
        <v>1168483.42</v>
      </c>
      <c r="F22" s="47">
        <v>1168483.42</v>
      </c>
      <c r="G22" s="47">
        <v>-2831516.58</v>
      </c>
      <c r="I22" s="159"/>
      <c r="J22" s="159"/>
    </row>
    <row r="23" spans="1:10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I23" s="159"/>
      <c r="J23" s="159"/>
    </row>
    <row r="24" spans="1:10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I24" s="159"/>
      <c r="J24" s="159"/>
    </row>
    <row r="25" spans="1:10" x14ac:dyDescent="0.25">
      <c r="A25" s="77" t="s">
        <v>250</v>
      </c>
      <c r="B25" s="47">
        <v>4000000</v>
      </c>
      <c r="C25" s="47">
        <v>60428</v>
      </c>
      <c r="D25" s="47">
        <v>4060428</v>
      </c>
      <c r="E25" s="47">
        <v>938460.43</v>
      </c>
      <c r="F25" s="47">
        <v>938460.43</v>
      </c>
      <c r="G25" s="47">
        <v>-3061539.57</v>
      </c>
      <c r="I25" s="159"/>
      <c r="J25" s="159"/>
    </row>
    <row r="26" spans="1:10" x14ac:dyDescent="0.25">
      <c r="A26" s="77" t="s">
        <v>251</v>
      </c>
      <c r="B26" s="47">
        <v>10000000</v>
      </c>
      <c r="C26" s="47">
        <v>2104033</v>
      </c>
      <c r="D26" s="47">
        <v>12104033</v>
      </c>
      <c r="E26" s="47">
        <v>3870964</v>
      </c>
      <c r="F26" s="47">
        <v>3870964</v>
      </c>
      <c r="G26" s="47">
        <v>-6129036</v>
      </c>
      <c r="I26" s="159"/>
      <c r="J26" s="159"/>
    </row>
    <row r="27" spans="1:10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I27" s="159"/>
      <c r="J27" s="159"/>
    </row>
    <row r="28" spans="1:10" x14ac:dyDescent="0.25">
      <c r="A28" s="58" t="s">
        <v>253</v>
      </c>
      <c r="B28" s="47">
        <v>4000000</v>
      </c>
      <c r="C28" s="47">
        <v>-59852</v>
      </c>
      <c r="D28" s="47">
        <v>3940148</v>
      </c>
      <c r="E28" s="47">
        <v>1120812.46</v>
      </c>
      <c r="F28" s="47">
        <v>1120812.46</v>
      </c>
      <c r="G28" s="47">
        <v>-2879187.54</v>
      </c>
      <c r="I28" s="159"/>
      <c r="J28" s="159"/>
    </row>
    <row r="29" spans="1:10" x14ac:dyDescent="0.25">
      <c r="A29" s="77" t="s">
        <v>254</v>
      </c>
      <c r="B29" s="47">
        <v>25000</v>
      </c>
      <c r="C29" s="47">
        <v>0</v>
      </c>
      <c r="D29" s="47">
        <v>25000</v>
      </c>
      <c r="E29" s="47">
        <v>2385.54</v>
      </c>
      <c r="F29" s="47">
        <v>2385.54</v>
      </c>
      <c r="G29" s="47">
        <v>-22614.46</v>
      </c>
      <c r="I29" s="159"/>
      <c r="J29" s="159"/>
    </row>
    <row r="30" spans="1:10" x14ac:dyDescent="0.25">
      <c r="A30" s="77" t="s">
        <v>255</v>
      </c>
      <c r="B30" s="47">
        <v>350000</v>
      </c>
      <c r="C30" s="47">
        <v>11180</v>
      </c>
      <c r="D30" s="47">
        <v>361180</v>
      </c>
      <c r="E30" s="47">
        <v>90295.05</v>
      </c>
      <c r="F30" s="47">
        <v>90295.05</v>
      </c>
      <c r="G30" s="47">
        <v>-259704.95</v>
      </c>
      <c r="I30" s="159"/>
      <c r="J30" s="159"/>
    </row>
    <row r="31" spans="1:10" x14ac:dyDescent="0.25">
      <c r="A31" s="77" t="s">
        <v>256</v>
      </c>
      <c r="B31" s="47">
        <v>2500000</v>
      </c>
      <c r="C31" s="47">
        <v>51876</v>
      </c>
      <c r="D31" s="47">
        <v>2551876</v>
      </c>
      <c r="E31" s="47">
        <v>649510.87</v>
      </c>
      <c r="F31" s="47">
        <v>649510.87</v>
      </c>
      <c r="G31" s="47">
        <v>-1850489.13</v>
      </c>
      <c r="I31" s="159"/>
      <c r="J31" s="159"/>
    </row>
    <row r="32" spans="1:10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I32" s="159"/>
      <c r="J32" s="159"/>
    </row>
    <row r="33" spans="1:10" ht="14.45" customHeight="1" x14ac:dyDescent="0.25">
      <c r="A33" s="77" t="s">
        <v>258</v>
      </c>
      <c r="B33" s="47">
        <v>1125000</v>
      </c>
      <c r="C33" s="47">
        <v>-122908</v>
      </c>
      <c r="D33" s="47">
        <v>1002092</v>
      </c>
      <c r="E33" s="47">
        <v>378621</v>
      </c>
      <c r="F33" s="47">
        <v>378621</v>
      </c>
      <c r="G33" s="47">
        <v>-746379</v>
      </c>
      <c r="I33" s="159"/>
      <c r="J33" s="159"/>
    </row>
    <row r="34" spans="1:10" ht="14.45" customHeight="1" x14ac:dyDescent="0.25">
      <c r="A34" s="58" t="s">
        <v>259</v>
      </c>
      <c r="B34" s="47">
        <v>40500000</v>
      </c>
      <c r="C34" s="47">
        <v>14197298</v>
      </c>
      <c r="D34" s="47">
        <v>54697298</v>
      </c>
      <c r="E34" s="47">
        <v>19313087.450000003</v>
      </c>
      <c r="F34" s="47">
        <v>19313087.449999999</v>
      </c>
      <c r="G34" s="47">
        <v>-21186912.550000001</v>
      </c>
      <c r="I34" s="159"/>
      <c r="J34" s="159"/>
    </row>
    <row r="35" spans="1:10" ht="14.45" customHeight="1" x14ac:dyDescent="0.25">
      <c r="A35" s="58" t="s">
        <v>260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  <c r="I35" s="159"/>
      <c r="J35" s="159"/>
    </row>
    <row r="36" spans="1:10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  <c r="I36" s="159"/>
      <c r="J36" s="159"/>
    </row>
    <row r="37" spans="1:10" ht="14.45" customHeight="1" x14ac:dyDescent="0.25">
      <c r="A37" s="58" t="s">
        <v>262</v>
      </c>
      <c r="B37" s="47">
        <v>0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  <c r="I37" s="159"/>
      <c r="J37" s="159"/>
    </row>
    <row r="38" spans="1:10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  <c r="I38" s="159"/>
      <c r="J38" s="159"/>
    </row>
    <row r="39" spans="1:10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  <c r="I39" s="159"/>
      <c r="J39" s="159"/>
    </row>
    <row r="40" spans="1:10" x14ac:dyDescent="0.25">
      <c r="A40" s="45"/>
      <c r="B40" s="47"/>
      <c r="C40" s="47"/>
      <c r="D40" s="47"/>
      <c r="E40" s="47"/>
      <c r="F40" s="47"/>
      <c r="G40" s="47"/>
    </row>
    <row r="41" spans="1:10" x14ac:dyDescent="0.25">
      <c r="A41" s="3" t="s">
        <v>265</v>
      </c>
      <c r="B41" s="4">
        <f t="shared" ref="B41:F41" si="0">SUM(B9,B10,B11,B12,B13,B14,B15,B16,B28,B34,B35,B37)</f>
        <v>323000000</v>
      </c>
      <c r="C41" s="4">
        <f>SUM(C9,C10,C11,C12,C13,C14,C15,C16,C28,C34,C35,C37)</f>
        <v>21418448.780000001</v>
      </c>
      <c r="D41" s="4">
        <f t="shared" si="0"/>
        <v>344418448.77999997</v>
      </c>
      <c r="E41" s="4">
        <f t="shared" si="0"/>
        <v>106490362.55</v>
      </c>
      <c r="F41" s="4">
        <f t="shared" si="0"/>
        <v>106491783.20999999</v>
      </c>
      <c r="G41" s="4">
        <f>SUM(G9,G10,G11,G12,G13,G14,G15,G16,G28,G34,G35,G37)</f>
        <v>-216508216.78999999</v>
      </c>
    </row>
    <row r="42" spans="1:10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10" x14ac:dyDescent="0.25">
      <c r="A43" s="45"/>
      <c r="B43" s="49"/>
      <c r="C43" s="49"/>
      <c r="D43" s="49"/>
      <c r="E43" s="49"/>
      <c r="F43" s="49"/>
      <c r="G43" s="49"/>
    </row>
    <row r="44" spans="1:10" x14ac:dyDescent="0.25">
      <c r="A44" s="3" t="s">
        <v>267</v>
      </c>
      <c r="B44" s="49"/>
      <c r="C44" s="49"/>
      <c r="D44" s="49"/>
      <c r="E44" s="49"/>
      <c r="F44" s="49"/>
      <c r="G44" s="49"/>
    </row>
    <row r="45" spans="1:10" x14ac:dyDescent="0.25">
      <c r="A45" s="58" t="s">
        <v>268</v>
      </c>
      <c r="B45" s="47">
        <v>223000000</v>
      </c>
      <c r="C45" s="47">
        <v>470532</v>
      </c>
      <c r="D45" s="47">
        <v>223470532</v>
      </c>
      <c r="E45" s="47">
        <v>59823980.969999999</v>
      </c>
      <c r="F45" s="47">
        <v>59823980.969999999</v>
      </c>
      <c r="G45" s="47">
        <v>-163176019.03</v>
      </c>
    </row>
    <row r="46" spans="1:10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10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10" x14ac:dyDescent="0.25">
      <c r="A48" s="80" t="s">
        <v>271</v>
      </c>
      <c r="B48" s="47">
        <v>89000000</v>
      </c>
      <c r="C48" s="47">
        <v>-2809536</v>
      </c>
      <c r="D48" s="47">
        <v>86190464</v>
      </c>
      <c r="E48" s="47">
        <v>25582129.52</v>
      </c>
      <c r="F48" s="47">
        <v>25582129.52</v>
      </c>
      <c r="G48" s="47">
        <v>-63417870.479999997</v>
      </c>
    </row>
    <row r="49" spans="1:7" ht="30" x14ac:dyDescent="0.25">
      <c r="A49" s="80" t="s">
        <v>272</v>
      </c>
      <c r="B49" s="47">
        <v>134000000</v>
      </c>
      <c r="C49" s="47">
        <v>3280068</v>
      </c>
      <c r="D49" s="47">
        <v>137280068</v>
      </c>
      <c r="E49" s="47">
        <v>34241851.450000003</v>
      </c>
      <c r="F49" s="47">
        <v>34241851.450000003</v>
      </c>
      <c r="G49" s="47">
        <v>-99758148.549999997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</row>
    <row r="54" spans="1:7" x14ac:dyDescent="0.25">
      <c r="A54" s="58" t="s">
        <v>277</v>
      </c>
      <c r="B54" s="47">
        <v>0</v>
      </c>
      <c r="C54" s="47">
        <v>215609504.31</v>
      </c>
      <c r="D54" s="47">
        <v>215609504.31</v>
      </c>
      <c r="E54" s="47">
        <v>57272367.060000002</v>
      </c>
      <c r="F54" s="47">
        <v>57272367.060000002</v>
      </c>
      <c r="G54" s="47">
        <v>57272367.060000002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1" t="s">
        <v>281</v>
      </c>
      <c r="B58" s="47">
        <v>0</v>
      </c>
      <c r="C58" s="47">
        <v>215609504.31</v>
      </c>
      <c r="D58" s="47">
        <v>215609504.31</v>
      </c>
      <c r="E58" s="47">
        <v>57272367.060000002</v>
      </c>
      <c r="F58" s="47">
        <v>57272367.060000002</v>
      </c>
      <c r="G58" s="47">
        <v>57272367.060000002</v>
      </c>
    </row>
    <row r="59" spans="1:7" x14ac:dyDescent="0.25">
      <c r="A59" s="58" t="s">
        <v>282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F65" si="1">B45+B54+B59+B62+B63</f>
        <v>223000000</v>
      </c>
      <c r="C65" s="4">
        <f>C45+C54+C59+C62+C63</f>
        <v>216080036.31</v>
      </c>
      <c r="D65" s="4">
        <f>D45+D54+D59+D62+D63</f>
        <v>439080036.31</v>
      </c>
      <c r="E65" s="4">
        <f t="shared" si="1"/>
        <v>117096348.03</v>
      </c>
      <c r="F65" s="4">
        <f t="shared" si="1"/>
        <v>117096348.03</v>
      </c>
      <c r="G65" s="4">
        <f>G45+G54+G59+G62+G63</f>
        <v>-105903651.97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2">B68</f>
        <v>0</v>
      </c>
      <c r="C67" s="4">
        <f t="shared" si="2"/>
        <v>0</v>
      </c>
      <c r="D67" s="4">
        <f t="shared" si="2"/>
        <v>0</v>
      </c>
      <c r="E67" s="4">
        <f t="shared" si="2"/>
        <v>0</v>
      </c>
      <c r="F67" s="4">
        <f t="shared" si="2"/>
        <v>0</v>
      </c>
      <c r="G67" s="4">
        <f t="shared" si="2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3">B41+B65+B67</f>
        <v>546000000</v>
      </c>
      <c r="C70" s="4">
        <f t="shared" si="3"/>
        <v>237498485.09</v>
      </c>
      <c r="D70" s="4">
        <f t="shared" si="3"/>
        <v>783498485.08999991</v>
      </c>
      <c r="E70" s="4">
        <f t="shared" si="3"/>
        <v>223586710.57999998</v>
      </c>
      <c r="F70" s="4">
        <f t="shared" si="3"/>
        <v>223588131.24000001</v>
      </c>
      <c r="G70" s="4">
        <f t="shared" si="3"/>
        <v>-322411868.75999999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114521846.31</v>
      </c>
      <c r="D73" s="47">
        <v>114521846.31</v>
      </c>
      <c r="E73" s="47">
        <v>19768763.879999999</v>
      </c>
      <c r="F73" s="47">
        <v>19768763.879999999</v>
      </c>
      <c r="G73" s="47">
        <f>F73-B73</f>
        <v>19768763.879999999</v>
      </c>
    </row>
    <row r="74" spans="1:7" ht="30" x14ac:dyDescent="0.25">
      <c r="A74" s="67" t="s">
        <v>293</v>
      </c>
      <c r="B74" s="47">
        <v>0</v>
      </c>
      <c r="C74" s="47">
        <v>161979668.60000002</v>
      </c>
      <c r="D74" s="47">
        <v>161979668.60000002</v>
      </c>
      <c r="E74" s="47">
        <v>61629549.189999998</v>
      </c>
      <c r="F74" s="47">
        <v>61629549.189999998</v>
      </c>
      <c r="G74" s="47">
        <f>F74-B74</f>
        <v>61629549.189999998</v>
      </c>
    </row>
    <row r="75" spans="1:7" x14ac:dyDescent="0.25">
      <c r="A75" s="18" t="s">
        <v>294</v>
      </c>
      <c r="B75" s="4">
        <f t="shared" ref="B75:G75" si="4">B73+B74</f>
        <v>0</v>
      </c>
      <c r="C75" s="4">
        <f t="shared" si="4"/>
        <v>276501514.91000003</v>
      </c>
      <c r="D75" s="4">
        <f t="shared" si="4"/>
        <v>276501514.91000003</v>
      </c>
      <c r="E75" s="4">
        <f t="shared" si="4"/>
        <v>81398313.069999993</v>
      </c>
      <c r="F75" s="4">
        <f t="shared" si="4"/>
        <v>81398313.069999993</v>
      </c>
      <c r="G75" s="4">
        <f t="shared" si="4"/>
        <v>81398313.069999993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scale="54" fitToHeight="0" orientation="landscape" r:id="rId1"/>
  <ignoredErrors>
    <ignoredError sqref="B42:F44 B64:F64 G64 G40 B40:C40 E40:F40 B66:F72 B65 E65:F65 G66:G76 B41 D41:F41 G42:G44 B75:F75 B73 B7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39" zoomScale="110" zoomScaleNormal="110" workbookViewId="0">
      <selection activeCell="D22" sqref="D2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7" t="s">
        <v>295</v>
      </c>
      <c r="B1" s="169"/>
      <c r="C1" s="169"/>
      <c r="D1" s="169"/>
      <c r="E1" s="169"/>
      <c r="F1" s="169"/>
      <c r="G1" s="170"/>
    </row>
    <row r="2" spans="1:7" x14ac:dyDescent="0.25">
      <c r="A2" s="125" t="str">
        <f>'Formato 1'!A2</f>
        <v>Municipio de Valle de Santiago,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75" t="s">
        <v>4</v>
      </c>
      <c r="B7" s="175" t="s">
        <v>298</v>
      </c>
      <c r="C7" s="175"/>
      <c r="D7" s="175"/>
      <c r="E7" s="175"/>
      <c r="F7" s="175"/>
      <c r="G7" s="176" t="s">
        <v>299</v>
      </c>
    </row>
    <row r="8" spans="1:7" ht="30" x14ac:dyDescent="0.25">
      <c r="A8" s="175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5"/>
    </row>
    <row r="9" spans="1:7" x14ac:dyDescent="0.25">
      <c r="A9" s="27" t="s">
        <v>304</v>
      </c>
      <c r="B9" s="83">
        <v>323000000</v>
      </c>
      <c r="C9" s="83">
        <v>135940295.09</v>
      </c>
      <c r="D9" s="83">
        <v>458940295.08999997</v>
      </c>
      <c r="E9" s="83">
        <v>72693449.930000007</v>
      </c>
      <c r="F9" s="83">
        <v>68050894.780000001</v>
      </c>
      <c r="G9" s="83">
        <v>386246845.16000003</v>
      </c>
    </row>
    <row r="10" spans="1:7" x14ac:dyDescent="0.25">
      <c r="A10" s="84" t="s">
        <v>305</v>
      </c>
      <c r="B10" s="83">
        <v>136703147</v>
      </c>
      <c r="C10" s="83">
        <v>1000000</v>
      </c>
      <c r="D10" s="83">
        <v>137703147</v>
      </c>
      <c r="E10" s="83">
        <v>26208383.780000001</v>
      </c>
      <c r="F10" s="83">
        <v>25509190.129999999</v>
      </c>
      <c r="G10" s="83">
        <v>111494763.22</v>
      </c>
    </row>
    <row r="11" spans="1:7" x14ac:dyDescent="0.25">
      <c r="A11" s="85" t="s">
        <v>306</v>
      </c>
      <c r="B11" s="75">
        <v>72414608</v>
      </c>
      <c r="C11" s="75">
        <v>0</v>
      </c>
      <c r="D11" s="75">
        <v>72414608</v>
      </c>
      <c r="E11" s="75">
        <v>16638437.25</v>
      </c>
      <c r="F11" s="75">
        <v>16616196.18</v>
      </c>
      <c r="G11" s="75">
        <v>55776170.75</v>
      </c>
    </row>
    <row r="12" spans="1:7" x14ac:dyDescent="0.25">
      <c r="A12" s="85" t="s">
        <v>307</v>
      </c>
      <c r="B12" s="75">
        <v>2120000</v>
      </c>
      <c r="C12" s="75">
        <v>0</v>
      </c>
      <c r="D12" s="75">
        <v>2120000</v>
      </c>
      <c r="E12" s="75">
        <v>678392.83</v>
      </c>
      <c r="F12" s="75">
        <v>678392.83</v>
      </c>
      <c r="G12" s="75">
        <v>1441607.17</v>
      </c>
    </row>
    <row r="13" spans="1:7" x14ac:dyDescent="0.25">
      <c r="A13" s="85" t="s">
        <v>308</v>
      </c>
      <c r="B13" s="75">
        <v>22623407</v>
      </c>
      <c r="C13" s="75">
        <v>500000</v>
      </c>
      <c r="D13" s="75">
        <v>23123407</v>
      </c>
      <c r="E13" s="75">
        <v>656410.07999999996</v>
      </c>
      <c r="F13" s="75">
        <v>533060.54</v>
      </c>
      <c r="G13" s="75">
        <v>22466996.920000002</v>
      </c>
    </row>
    <row r="14" spans="1:7" x14ac:dyDescent="0.25">
      <c r="A14" s="85" t="s">
        <v>309</v>
      </c>
      <c r="B14" s="75">
        <v>6500000</v>
      </c>
      <c r="C14" s="75">
        <v>0</v>
      </c>
      <c r="D14" s="75">
        <v>6500000</v>
      </c>
      <c r="E14" s="75">
        <v>1658166.22</v>
      </c>
      <c r="F14" s="75">
        <v>1196836.18</v>
      </c>
      <c r="G14" s="75">
        <v>4841833.78</v>
      </c>
    </row>
    <row r="15" spans="1:7" x14ac:dyDescent="0.25">
      <c r="A15" s="85" t="s">
        <v>310</v>
      </c>
      <c r="B15" s="75">
        <v>33045132</v>
      </c>
      <c r="C15" s="75">
        <v>500000</v>
      </c>
      <c r="D15" s="75">
        <v>33545132</v>
      </c>
      <c r="E15" s="75">
        <v>6576977.4000000004</v>
      </c>
      <c r="F15" s="75">
        <v>6484704.4000000004</v>
      </c>
      <c r="G15" s="75">
        <v>26968154.600000001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84" t="s">
        <v>313</v>
      </c>
      <c r="B18" s="83">
        <v>14328000</v>
      </c>
      <c r="C18" s="83">
        <v>1504800</v>
      </c>
      <c r="D18" s="83">
        <v>15832800</v>
      </c>
      <c r="E18" s="83">
        <v>3171712.86</v>
      </c>
      <c r="F18" s="83">
        <v>3161632.86</v>
      </c>
      <c r="G18" s="83">
        <v>12661087.140000001</v>
      </c>
    </row>
    <row r="19" spans="1:7" x14ac:dyDescent="0.25">
      <c r="A19" s="85" t="s">
        <v>314</v>
      </c>
      <c r="B19" s="75">
        <v>4506000</v>
      </c>
      <c r="C19" s="75">
        <v>10000</v>
      </c>
      <c r="D19" s="75">
        <v>4516000</v>
      </c>
      <c r="E19" s="75">
        <v>1018104.83</v>
      </c>
      <c r="F19" s="75">
        <v>1018104.83</v>
      </c>
      <c r="G19" s="75">
        <v>3497895.17</v>
      </c>
    </row>
    <row r="20" spans="1:7" x14ac:dyDescent="0.25">
      <c r="A20" s="85" t="s">
        <v>315</v>
      </c>
      <c r="B20" s="75">
        <v>563000</v>
      </c>
      <c r="C20" s="75">
        <v>36000</v>
      </c>
      <c r="D20" s="75">
        <v>599000</v>
      </c>
      <c r="E20" s="75">
        <v>92820.76</v>
      </c>
      <c r="F20" s="75">
        <v>82740.759999999995</v>
      </c>
      <c r="G20" s="75">
        <v>506179.24</v>
      </c>
    </row>
    <row r="21" spans="1:7" x14ac:dyDescent="0.25">
      <c r="A21" s="85" t="s">
        <v>316</v>
      </c>
      <c r="B21" s="75">
        <v>12000</v>
      </c>
      <c r="C21" s="75">
        <v>0</v>
      </c>
      <c r="D21" s="75">
        <v>12000</v>
      </c>
      <c r="E21" s="75">
        <v>0</v>
      </c>
      <c r="F21" s="75">
        <v>0</v>
      </c>
      <c r="G21" s="75">
        <v>12000</v>
      </c>
    </row>
    <row r="22" spans="1:7" x14ac:dyDescent="0.25">
      <c r="A22" s="85" t="s">
        <v>317</v>
      </c>
      <c r="B22" s="75">
        <v>1914000</v>
      </c>
      <c r="C22" s="75">
        <v>161800</v>
      </c>
      <c r="D22" s="75">
        <v>2075800</v>
      </c>
      <c r="E22" s="75">
        <v>259511.2</v>
      </c>
      <c r="F22" s="75">
        <v>259511.2</v>
      </c>
      <c r="G22" s="75">
        <v>1816288.8</v>
      </c>
    </row>
    <row r="23" spans="1:7" x14ac:dyDescent="0.25">
      <c r="A23" s="85" t="s">
        <v>318</v>
      </c>
      <c r="B23" s="75">
        <v>867000</v>
      </c>
      <c r="C23" s="75">
        <v>296000</v>
      </c>
      <c r="D23" s="75">
        <v>1163000</v>
      </c>
      <c r="E23" s="75">
        <v>321933.83</v>
      </c>
      <c r="F23" s="75">
        <v>321933.83</v>
      </c>
      <c r="G23" s="75">
        <v>841066.17</v>
      </c>
    </row>
    <row r="24" spans="1:7" x14ac:dyDescent="0.25">
      <c r="A24" s="85" t="s">
        <v>319</v>
      </c>
      <c r="B24" s="75">
        <v>2632000</v>
      </c>
      <c r="C24" s="75">
        <v>384000</v>
      </c>
      <c r="D24" s="75">
        <v>3016000</v>
      </c>
      <c r="E24" s="75">
        <v>513232.06</v>
      </c>
      <c r="F24" s="75">
        <v>513232.06</v>
      </c>
      <c r="G24" s="75">
        <v>2502767.94</v>
      </c>
    </row>
    <row r="25" spans="1:7" x14ac:dyDescent="0.25">
      <c r="A25" s="85" t="s">
        <v>320</v>
      </c>
      <c r="B25" s="75">
        <v>2579000</v>
      </c>
      <c r="C25" s="75">
        <v>432000</v>
      </c>
      <c r="D25" s="75">
        <v>3011000</v>
      </c>
      <c r="E25" s="75">
        <v>589535.06000000006</v>
      </c>
      <c r="F25" s="75">
        <v>589535.06000000006</v>
      </c>
      <c r="G25" s="75">
        <v>2421464.94</v>
      </c>
    </row>
    <row r="26" spans="1:7" x14ac:dyDescent="0.25">
      <c r="A26" s="85" t="s">
        <v>321</v>
      </c>
      <c r="B26" s="75">
        <v>0</v>
      </c>
      <c r="C26" s="75">
        <v>20000</v>
      </c>
      <c r="D26" s="75">
        <v>20000</v>
      </c>
      <c r="E26" s="75">
        <v>0</v>
      </c>
      <c r="F26" s="75">
        <v>0</v>
      </c>
      <c r="G26" s="75">
        <v>20000</v>
      </c>
    </row>
    <row r="27" spans="1:7" x14ac:dyDescent="0.25">
      <c r="A27" s="85" t="s">
        <v>322</v>
      </c>
      <c r="B27" s="75">
        <v>1255000</v>
      </c>
      <c r="C27" s="75">
        <v>165000</v>
      </c>
      <c r="D27" s="75">
        <v>1420000</v>
      </c>
      <c r="E27" s="75">
        <v>376575.12</v>
      </c>
      <c r="F27" s="75">
        <v>376575.12</v>
      </c>
      <c r="G27" s="75">
        <v>1043424.88</v>
      </c>
    </row>
    <row r="28" spans="1:7" x14ac:dyDescent="0.25">
      <c r="A28" s="84" t="s">
        <v>323</v>
      </c>
      <c r="B28" s="83">
        <v>48696028.479999997</v>
      </c>
      <c r="C28" s="83">
        <v>5722593.4900000002</v>
      </c>
      <c r="D28" s="83">
        <v>54418621.969999999</v>
      </c>
      <c r="E28" s="83">
        <v>4282104.8</v>
      </c>
      <c r="F28" s="83">
        <v>3779795.38</v>
      </c>
      <c r="G28" s="83">
        <v>50136517.170000002</v>
      </c>
    </row>
    <row r="29" spans="1:7" x14ac:dyDescent="0.25">
      <c r="A29" s="85" t="s">
        <v>324</v>
      </c>
      <c r="B29" s="75">
        <v>18941000</v>
      </c>
      <c r="C29" s="75">
        <v>7000</v>
      </c>
      <c r="D29" s="75">
        <v>18948000</v>
      </c>
      <c r="E29" s="75">
        <v>301138.27</v>
      </c>
      <c r="F29" s="75">
        <v>301138.27</v>
      </c>
      <c r="G29" s="75">
        <v>18646861.73</v>
      </c>
    </row>
    <row r="30" spans="1:7" x14ac:dyDescent="0.25">
      <c r="A30" s="85" t="s">
        <v>325</v>
      </c>
      <c r="B30" s="75">
        <v>1790000</v>
      </c>
      <c r="C30" s="75">
        <v>-197000</v>
      </c>
      <c r="D30" s="75">
        <v>1593000</v>
      </c>
      <c r="E30" s="75">
        <v>269121.86</v>
      </c>
      <c r="F30" s="75">
        <v>269121.86</v>
      </c>
      <c r="G30" s="75">
        <v>1323878.1399999999</v>
      </c>
    </row>
    <row r="31" spans="1:7" x14ac:dyDescent="0.25">
      <c r="A31" s="85" t="s">
        <v>326</v>
      </c>
      <c r="B31" s="75">
        <v>5783000</v>
      </c>
      <c r="C31" s="75">
        <v>2465393.4900000002</v>
      </c>
      <c r="D31" s="75">
        <v>8248393.4900000002</v>
      </c>
      <c r="E31" s="75">
        <v>672026.52</v>
      </c>
      <c r="F31" s="75">
        <v>672026.52</v>
      </c>
      <c r="G31" s="75">
        <v>7576366.9699999997</v>
      </c>
    </row>
    <row r="32" spans="1:7" x14ac:dyDescent="0.25">
      <c r="A32" s="85" t="s">
        <v>327</v>
      </c>
      <c r="B32" s="75">
        <v>1937000</v>
      </c>
      <c r="C32" s="75">
        <v>0</v>
      </c>
      <c r="D32" s="75">
        <v>1937000</v>
      </c>
      <c r="E32" s="75">
        <v>1391356.03</v>
      </c>
      <c r="F32" s="75">
        <v>1391356.03</v>
      </c>
      <c r="G32" s="75">
        <v>545643.97</v>
      </c>
    </row>
    <row r="33" spans="1:7" ht="14.45" customHeight="1" x14ac:dyDescent="0.25">
      <c r="A33" s="85" t="s">
        <v>328</v>
      </c>
      <c r="B33" s="75">
        <v>938028.48</v>
      </c>
      <c r="C33" s="75">
        <v>2437000</v>
      </c>
      <c r="D33" s="75">
        <v>3375028.48</v>
      </c>
      <c r="E33" s="75">
        <v>234597.07</v>
      </c>
      <c r="F33" s="75">
        <v>234596.45</v>
      </c>
      <c r="G33" s="75">
        <v>3140431.41</v>
      </c>
    </row>
    <row r="34" spans="1:7" ht="14.45" customHeight="1" x14ac:dyDescent="0.25">
      <c r="A34" s="85" t="s">
        <v>329</v>
      </c>
      <c r="B34" s="75">
        <v>2800000</v>
      </c>
      <c r="C34" s="75">
        <v>-50000</v>
      </c>
      <c r="D34" s="75">
        <v>2750000</v>
      </c>
      <c r="E34" s="75">
        <v>666812.19999999995</v>
      </c>
      <c r="F34" s="75">
        <v>287337.2</v>
      </c>
      <c r="G34" s="75">
        <v>2083187.8</v>
      </c>
    </row>
    <row r="35" spans="1:7" ht="14.45" customHeight="1" x14ac:dyDescent="0.25">
      <c r="A35" s="85" t="s">
        <v>330</v>
      </c>
      <c r="B35" s="75">
        <v>272000</v>
      </c>
      <c r="C35" s="75">
        <v>125200</v>
      </c>
      <c r="D35" s="75">
        <v>397200</v>
      </c>
      <c r="E35" s="75">
        <v>12725.01</v>
      </c>
      <c r="F35" s="75">
        <v>12725.01</v>
      </c>
      <c r="G35" s="75">
        <v>384474.99</v>
      </c>
    </row>
    <row r="36" spans="1:7" ht="14.45" customHeight="1" x14ac:dyDescent="0.25">
      <c r="A36" s="85" t="s">
        <v>331</v>
      </c>
      <c r="B36" s="75">
        <v>5394000</v>
      </c>
      <c r="C36" s="75">
        <v>935000</v>
      </c>
      <c r="D36" s="75">
        <v>6329000</v>
      </c>
      <c r="E36" s="75">
        <v>402924.83</v>
      </c>
      <c r="F36" s="75">
        <v>374963.03</v>
      </c>
      <c r="G36" s="75">
        <v>5926075.1699999999</v>
      </c>
    </row>
    <row r="37" spans="1:7" ht="14.45" customHeight="1" x14ac:dyDescent="0.25">
      <c r="A37" s="85" t="s">
        <v>332</v>
      </c>
      <c r="B37" s="75">
        <v>10841000</v>
      </c>
      <c r="C37" s="75">
        <v>0</v>
      </c>
      <c r="D37" s="75">
        <v>10841000</v>
      </c>
      <c r="E37" s="75">
        <v>331403.01</v>
      </c>
      <c r="F37" s="75">
        <v>236531.01</v>
      </c>
      <c r="G37" s="75">
        <v>10509596.99</v>
      </c>
    </row>
    <row r="38" spans="1:7" x14ac:dyDescent="0.25">
      <c r="A38" s="84" t="s">
        <v>333</v>
      </c>
      <c r="B38" s="83">
        <v>68559661.290000007</v>
      </c>
      <c r="C38" s="83">
        <v>26952359.879999999</v>
      </c>
      <c r="D38" s="83">
        <v>95512021.170000002</v>
      </c>
      <c r="E38" s="83">
        <v>24908527.41</v>
      </c>
      <c r="F38" s="83">
        <v>24771837.41</v>
      </c>
      <c r="G38" s="83">
        <v>70603493.760000005</v>
      </c>
    </row>
    <row r="39" spans="1:7" x14ac:dyDescent="0.25">
      <c r="A39" s="85" t="s">
        <v>334</v>
      </c>
      <c r="B39" s="75">
        <v>18008075.289999999</v>
      </c>
      <c r="C39" s="75">
        <v>2184500</v>
      </c>
      <c r="D39" s="75">
        <v>20192575.289999999</v>
      </c>
      <c r="E39" s="75">
        <v>6675242.8700000001</v>
      </c>
      <c r="F39" s="75">
        <v>6675242.8700000001</v>
      </c>
      <c r="G39" s="75">
        <v>13517332.42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85" t="s">
        <v>336</v>
      </c>
      <c r="B41" s="75">
        <v>11700000</v>
      </c>
      <c r="C41" s="75">
        <v>16526006.52</v>
      </c>
      <c r="D41" s="75">
        <v>28226006.52</v>
      </c>
      <c r="E41" s="75">
        <v>2856313.04</v>
      </c>
      <c r="F41" s="75">
        <v>2856313.04</v>
      </c>
      <c r="G41" s="75">
        <v>25369693.48</v>
      </c>
    </row>
    <row r="42" spans="1:7" x14ac:dyDescent="0.25">
      <c r="A42" s="85" t="s">
        <v>337</v>
      </c>
      <c r="B42" s="75">
        <v>29750000</v>
      </c>
      <c r="C42" s="75">
        <v>8241853.3600000003</v>
      </c>
      <c r="D42" s="75">
        <v>37991853.359999999</v>
      </c>
      <c r="E42" s="75">
        <v>13494427.5</v>
      </c>
      <c r="F42" s="75">
        <v>13357737.5</v>
      </c>
      <c r="G42" s="75">
        <v>24497425.859999999</v>
      </c>
    </row>
    <row r="43" spans="1:7" x14ac:dyDescent="0.25">
      <c r="A43" s="85" t="s">
        <v>338</v>
      </c>
      <c r="B43" s="75">
        <v>9101586</v>
      </c>
      <c r="C43" s="75">
        <v>0</v>
      </c>
      <c r="D43" s="75">
        <v>9101586</v>
      </c>
      <c r="E43" s="75">
        <v>1882544</v>
      </c>
      <c r="F43" s="75">
        <v>1882544</v>
      </c>
      <c r="G43" s="75">
        <v>7219042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343</v>
      </c>
      <c r="B48" s="83">
        <v>1098000</v>
      </c>
      <c r="C48" s="83">
        <v>73952728.469999999</v>
      </c>
      <c r="D48" s="83">
        <v>75050728.469999999</v>
      </c>
      <c r="E48" s="83">
        <v>6887322.2999999998</v>
      </c>
      <c r="F48" s="83">
        <v>3593040.22</v>
      </c>
      <c r="G48" s="83">
        <v>68163406.170000002</v>
      </c>
    </row>
    <row r="49" spans="1:7" x14ac:dyDescent="0.25">
      <c r="A49" s="85" t="s">
        <v>344</v>
      </c>
      <c r="B49" s="75">
        <v>398000</v>
      </c>
      <c r="C49" s="75">
        <v>350000</v>
      </c>
      <c r="D49" s="75">
        <v>748000</v>
      </c>
      <c r="E49" s="75">
        <v>159151.79</v>
      </c>
      <c r="F49" s="75">
        <v>159151.79</v>
      </c>
      <c r="G49" s="75">
        <v>588848.21</v>
      </c>
    </row>
    <row r="50" spans="1:7" x14ac:dyDescent="0.25">
      <c r="A50" s="85" t="s">
        <v>345</v>
      </c>
      <c r="B50" s="75">
        <v>360000</v>
      </c>
      <c r="C50" s="75">
        <v>0</v>
      </c>
      <c r="D50" s="75">
        <v>360000</v>
      </c>
      <c r="E50" s="75">
        <v>29288.43</v>
      </c>
      <c r="F50" s="75">
        <v>29288.43</v>
      </c>
      <c r="G50" s="75">
        <v>330711.57</v>
      </c>
    </row>
    <row r="51" spans="1:7" x14ac:dyDescent="0.25">
      <c r="A51" s="85" t="s">
        <v>346</v>
      </c>
      <c r="B51" s="75">
        <v>15000</v>
      </c>
      <c r="C51" s="75">
        <v>2300000</v>
      </c>
      <c r="D51" s="75">
        <v>2315000</v>
      </c>
      <c r="E51" s="75">
        <v>0</v>
      </c>
      <c r="F51" s="75">
        <v>0</v>
      </c>
      <c r="G51" s="75">
        <v>2315000</v>
      </c>
    </row>
    <row r="52" spans="1:7" x14ac:dyDescent="0.25">
      <c r="A52" s="85" t="s">
        <v>347</v>
      </c>
      <c r="B52" s="75">
        <v>0</v>
      </c>
      <c r="C52" s="75">
        <v>7050000</v>
      </c>
      <c r="D52" s="75">
        <v>7050000</v>
      </c>
      <c r="E52" s="75">
        <v>3282450.08</v>
      </c>
      <c r="F52" s="75">
        <v>0</v>
      </c>
      <c r="G52" s="75">
        <v>3767549.92</v>
      </c>
    </row>
    <row r="53" spans="1:7" x14ac:dyDescent="0.25">
      <c r="A53" s="85" t="s">
        <v>348</v>
      </c>
      <c r="B53" s="75">
        <v>0</v>
      </c>
      <c r="C53" s="75">
        <v>57096315</v>
      </c>
      <c r="D53" s="75">
        <v>57096315</v>
      </c>
      <c r="E53" s="75">
        <v>0</v>
      </c>
      <c r="F53" s="75">
        <v>0</v>
      </c>
      <c r="G53" s="75">
        <v>57096315</v>
      </c>
    </row>
    <row r="54" spans="1:7" x14ac:dyDescent="0.25">
      <c r="A54" s="85" t="s">
        <v>349</v>
      </c>
      <c r="B54" s="75">
        <v>325000</v>
      </c>
      <c r="C54" s="75">
        <v>3556413.47</v>
      </c>
      <c r="D54" s="75">
        <v>3881413.47</v>
      </c>
      <c r="E54" s="75">
        <v>3416432</v>
      </c>
      <c r="F54" s="75">
        <v>3404600</v>
      </c>
      <c r="G54" s="75">
        <v>464981.47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351</v>
      </c>
      <c r="B56" s="75">
        <v>0</v>
      </c>
      <c r="C56" s="75">
        <v>3600000</v>
      </c>
      <c r="D56" s="75">
        <v>3600000</v>
      </c>
      <c r="E56" s="75">
        <v>0</v>
      </c>
      <c r="F56" s="75">
        <v>0</v>
      </c>
      <c r="G56" s="75">
        <v>3600000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</row>
    <row r="58" spans="1:7" x14ac:dyDescent="0.25">
      <c r="A58" s="84" t="s">
        <v>353</v>
      </c>
      <c r="B58" s="83">
        <v>52665163.229999997</v>
      </c>
      <c r="C58" s="83">
        <v>27287813.25</v>
      </c>
      <c r="D58" s="83">
        <v>79952976.480000004</v>
      </c>
      <c r="E58" s="83">
        <v>7235398.7800000003</v>
      </c>
      <c r="F58" s="83">
        <v>7235398.7800000003</v>
      </c>
      <c r="G58" s="83">
        <v>72717577.700000003</v>
      </c>
    </row>
    <row r="59" spans="1:7" x14ac:dyDescent="0.25">
      <c r="A59" s="85" t="s">
        <v>354</v>
      </c>
      <c r="B59" s="75">
        <v>52665163.229999997</v>
      </c>
      <c r="C59" s="75">
        <v>7090134.7699999996</v>
      </c>
      <c r="D59" s="75">
        <v>59755298</v>
      </c>
      <c r="E59" s="75">
        <v>4288818.3899999997</v>
      </c>
      <c r="F59" s="75">
        <v>4288818.3899999997</v>
      </c>
      <c r="G59" s="75">
        <v>55466479.609999999</v>
      </c>
    </row>
    <row r="60" spans="1:7" x14ac:dyDescent="0.25">
      <c r="A60" s="85" t="s">
        <v>355</v>
      </c>
      <c r="B60" s="75">
        <v>0</v>
      </c>
      <c r="C60" s="75">
        <v>20197678.48</v>
      </c>
      <c r="D60" s="75">
        <v>20197678.48</v>
      </c>
      <c r="E60" s="75">
        <v>2946580.39</v>
      </c>
      <c r="F60" s="75">
        <v>2946580.39</v>
      </c>
      <c r="G60" s="75">
        <v>17251098.09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84" t="s">
        <v>357</v>
      </c>
      <c r="B62" s="83">
        <v>0</v>
      </c>
      <c r="C62" s="83">
        <v>0</v>
      </c>
      <c r="D62" s="83">
        <v>0</v>
      </c>
      <c r="E62" s="83">
        <v>0</v>
      </c>
      <c r="F62" s="83">
        <v>0</v>
      </c>
      <c r="G62" s="83"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v>0</v>
      </c>
    </row>
    <row r="71" spans="1:7" x14ac:dyDescent="0.25">
      <c r="A71" s="84" t="s">
        <v>366</v>
      </c>
      <c r="B71" s="83">
        <v>950000</v>
      </c>
      <c r="C71" s="83">
        <v>-480000</v>
      </c>
      <c r="D71" s="83">
        <v>470000</v>
      </c>
      <c r="E71" s="83">
        <v>0</v>
      </c>
      <c r="F71" s="83">
        <v>0</v>
      </c>
      <c r="G71" s="83">
        <v>470000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</row>
    <row r="74" spans="1:7" x14ac:dyDescent="0.25">
      <c r="A74" s="85" t="s">
        <v>369</v>
      </c>
      <c r="B74" s="75">
        <v>950000</v>
      </c>
      <c r="C74" s="75">
        <v>-480000</v>
      </c>
      <c r="D74" s="75">
        <v>470000</v>
      </c>
      <c r="E74" s="75">
        <v>0</v>
      </c>
      <c r="F74" s="75">
        <v>0</v>
      </c>
      <c r="G74" s="75">
        <v>470000</v>
      </c>
    </row>
    <row r="75" spans="1:7" x14ac:dyDescent="0.25">
      <c r="A75" s="84" t="s">
        <v>370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v>223000000</v>
      </c>
      <c r="C84" s="83">
        <v>378059704.91000003</v>
      </c>
      <c r="D84" s="83">
        <v>601059704.90999997</v>
      </c>
      <c r="E84" s="83">
        <v>90975363.019999996</v>
      </c>
      <c r="F84" s="83">
        <v>90288628.519999996</v>
      </c>
      <c r="G84" s="83">
        <v>510084341.88999999</v>
      </c>
    </row>
    <row r="85" spans="1:7" x14ac:dyDescent="0.25">
      <c r="A85" s="84" t="s">
        <v>305</v>
      </c>
      <c r="B85" s="83">
        <v>75212452</v>
      </c>
      <c r="C85" s="83">
        <v>1600000</v>
      </c>
      <c r="D85" s="83">
        <v>76812452</v>
      </c>
      <c r="E85" s="83">
        <v>14292897.67</v>
      </c>
      <c r="F85" s="83">
        <v>13918852.67</v>
      </c>
      <c r="G85" s="83">
        <v>62519554.329999998</v>
      </c>
    </row>
    <row r="86" spans="1:7" x14ac:dyDescent="0.25">
      <c r="A86" s="85" t="s">
        <v>306</v>
      </c>
      <c r="B86" s="75">
        <v>49207044</v>
      </c>
      <c r="C86" s="75">
        <v>0</v>
      </c>
      <c r="D86" s="75">
        <v>49207044</v>
      </c>
      <c r="E86" s="75">
        <v>9619423.5800000001</v>
      </c>
      <c r="F86" s="75">
        <v>9619423.5800000001</v>
      </c>
      <c r="G86" s="75">
        <v>39587620.420000002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v>0</v>
      </c>
    </row>
    <row r="88" spans="1:7" x14ac:dyDescent="0.25">
      <c r="A88" s="85" t="s">
        <v>308</v>
      </c>
      <c r="B88" s="75">
        <v>10609408</v>
      </c>
      <c r="C88" s="75">
        <v>800000</v>
      </c>
      <c r="D88" s="75">
        <v>11409408</v>
      </c>
      <c r="E88" s="75">
        <v>400869.55</v>
      </c>
      <c r="F88" s="75">
        <v>400869.55</v>
      </c>
      <c r="G88" s="75">
        <v>11008538.449999999</v>
      </c>
    </row>
    <row r="89" spans="1:7" x14ac:dyDescent="0.25">
      <c r="A89" s="85" t="s">
        <v>309</v>
      </c>
      <c r="B89" s="75">
        <v>5300000</v>
      </c>
      <c r="C89" s="75">
        <v>0</v>
      </c>
      <c r="D89" s="75">
        <v>5300000</v>
      </c>
      <c r="E89" s="75">
        <v>1339433.56</v>
      </c>
      <c r="F89" s="75">
        <v>965388.56</v>
      </c>
      <c r="G89" s="75">
        <v>3960566.44</v>
      </c>
    </row>
    <row r="90" spans="1:7" x14ac:dyDescent="0.25">
      <c r="A90" s="85" t="s">
        <v>310</v>
      </c>
      <c r="B90" s="75">
        <v>10096000</v>
      </c>
      <c r="C90" s="75">
        <v>800000</v>
      </c>
      <c r="D90" s="75">
        <v>10896000</v>
      </c>
      <c r="E90" s="75">
        <v>2933170.98</v>
      </c>
      <c r="F90" s="75">
        <v>2933170.98</v>
      </c>
      <c r="G90" s="75">
        <v>7962829.0199999996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v>0</v>
      </c>
    </row>
    <row r="93" spans="1:7" x14ac:dyDescent="0.25">
      <c r="A93" s="84" t="s">
        <v>313</v>
      </c>
      <c r="B93" s="83">
        <v>40915872.600000001</v>
      </c>
      <c r="C93" s="83">
        <v>2175000</v>
      </c>
      <c r="D93" s="83">
        <v>43090872.600000001</v>
      </c>
      <c r="E93" s="83">
        <v>12781027.970000001</v>
      </c>
      <c r="F93" s="83">
        <v>12781027.970000001</v>
      </c>
      <c r="G93" s="83">
        <v>30309844.629999999</v>
      </c>
    </row>
    <row r="94" spans="1:7" x14ac:dyDescent="0.25">
      <c r="A94" s="85" t="s">
        <v>314</v>
      </c>
      <c r="B94" s="75">
        <v>130000</v>
      </c>
      <c r="C94" s="75">
        <v>0</v>
      </c>
      <c r="D94" s="75">
        <v>130000</v>
      </c>
      <c r="E94" s="75">
        <v>4750.2</v>
      </c>
      <c r="F94" s="75">
        <v>4750.2</v>
      </c>
      <c r="G94" s="75">
        <v>125249.8</v>
      </c>
    </row>
    <row r="95" spans="1:7" x14ac:dyDescent="0.25">
      <c r="A95" s="85" t="s">
        <v>315</v>
      </c>
      <c r="B95" s="75">
        <v>305000</v>
      </c>
      <c r="C95" s="75">
        <v>20000</v>
      </c>
      <c r="D95" s="75">
        <v>325000</v>
      </c>
      <c r="E95" s="75">
        <v>41064.75</v>
      </c>
      <c r="F95" s="75">
        <v>41064.75</v>
      </c>
      <c r="G95" s="75">
        <v>283935.25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v>0</v>
      </c>
    </row>
    <row r="97" spans="1:7" x14ac:dyDescent="0.25">
      <c r="A97" s="85" t="s">
        <v>317</v>
      </c>
      <c r="B97" s="75">
        <v>24895872.600000001</v>
      </c>
      <c r="C97" s="75">
        <v>1005000</v>
      </c>
      <c r="D97" s="75">
        <v>25900872.600000001</v>
      </c>
      <c r="E97" s="75">
        <v>9206655.2300000004</v>
      </c>
      <c r="F97" s="75">
        <v>9206655.2300000004</v>
      </c>
      <c r="G97" s="75">
        <v>16694217.369999999</v>
      </c>
    </row>
    <row r="98" spans="1:7" x14ac:dyDescent="0.25">
      <c r="A98" s="87" t="s">
        <v>318</v>
      </c>
      <c r="B98" s="75">
        <v>125000</v>
      </c>
      <c r="C98" s="75">
        <v>40000</v>
      </c>
      <c r="D98" s="75">
        <v>165000</v>
      </c>
      <c r="E98" s="75">
        <v>26826</v>
      </c>
      <c r="F98" s="75">
        <v>26826</v>
      </c>
      <c r="G98" s="75">
        <v>138174</v>
      </c>
    </row>
    <row r="99" spans="1:7" x14ac:dyDescent="0.25">
      <c r="A99" s="85" t="s">
        <v>319</v>
      </c>
      <c r="B99" s="75">
        <v>12050000</v>
      </c>
      <c r="C99" s="75">
        <v>0</v>
      </c>
      <c r="D99" s="75">
        <v>12050000</v>
      </c>
      <c r="E99" s="75">
        <v>2912654.27</v>
      </c>
      <c r="F99" s="75">
        <v>2912654.27</v>
      </c>
      <c r="G99" s="75">
        <v>9137345.7300000004</v>
      </c>
    </row>
    <row r="100" spans="1:7" x14ac:dyDescent="0.25">
      <c r="A100" s="85" t="s">
        <v>320</v>
      </c>
      <c r="B100" s="75">
        <v>695000</v>
      </c>
      <c r="C100" s="75">
        <v>50000</v>
      </c>
      <c r="D100" s="75">
        <v>745000</v>
      </c>
      <c r="E100" s="75">
        <v>0</v>
      </c>
      <c r="F100" s="75">
        <v>0</v>
      </c>
      <c r="G100" s="75">
        <v>745000</v>
      </c>
    </row>
    <row r="101" spans="1:7" x14ac:dyDescent="0.25">
      <c r="A101" s="85" t="s">
        <v>321</v>
      </c>
      <c r="B101" s="75">
        <v>110000</v>
      </c>
      <c r="C101" s="75">
        <v>110000</v>
      </c>
      <c r="D101" s="75">
        <v>220000</v>
      </c>
      <c r="E101" s="75">
        <v>0</v>
      </c>
      <c r="F101" s="75">
        <v>0</v>
      </c>
      <c r="G101" s="75">
        <v>220000</v>
      </c>
    </row>
    <row r="102" spans="1:7" x14ac:dyDescent="0.25">
      <c r="A102" s="85" t="s">
        <v>322</v>
      </c>
      <c r="B102" s="75">
        <v>2605000</v>
      </c>
      <c r="C102" s="75">
        <v>950000</v>
      </c>
      <c r="D102" s="75">
        <v>3555000</v>
      </c>
      <c r="E102" s="75">
        <v>589077.52</v>
      </c>
      <c r="F102" s="75">
        <v>589077.52</v>
      </c>
      <c r="G102" s="75">
        <v>2965922.48</v>
      </c>
    </row>
    <row r="103" spans="1:7" x14ac:dyDescent="0.25">
      <c r="A103" s="84" t="s">
        <v>323</v>
      </c>
      <c r="B103" s="83">
        <v>9925000</v>
      </c>
      <c r="C103" s="83">
        <v>9897727.4000000004</v>
      </c>
      <c r="D103" s="83">
        <v>19822727.399999999</v>
      </c>
      <c r="E103" s="83">
        <v>2899973.66</v>
      </c>
      <c r="F103" s="83">
        <v>2792041.66</v>
      </c>
      <c r="G103" s="83">
        <v>16922753.739999998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v>0</v>
      </c>
    </row>
    <row r="105" spans="1:7" x14ac:dyDescent="0.25">
      <c r="A105" s="85" t="s">
        <v>325</v>
      </c>
      <c r="B105" s="75">
        <v>100000</v>
      </c>
      <c r="C105" s="75">
        <v>700000</v>
      </c>
      <c r="D105" s="75">
        <v>800000</v>
      </c>
      <c r="E105" s="75">
        <v>0</v>
      </c>
      <c r="F105" s="75">
        <v>0</v>
      </c>
      <c r="G105" s="75">
        <v>800000</v>
      </c>
    </row>
    <row r="106" spans="1:7" x14ac:dyDescent="0.25">
      <c r="A106" s="85" t="s">
        <v>326</v>
      </c>
      <c r="B106" s="75">
        <v>3005000</v>
      </c>
      <c r="C106" s="75">
        <v>1245854.22</v>
      </c>
      <c r="D106" s="75">
        <v>4250854.22</v>
      </c>
      <c r="E106" s="75">
        <v>1210369.77</v>
      </c>
      <c r="F106" s="75">
        <v>1210369.77</v>
      </c>
      <c r="G106" s="75">
        <v>3040484.45</v>
      </c>
    </row>
    <row r="107" spans="1:7" x14ac:dyDescent="0.25">
      <c r="A107" s="85" t="s">
        <v>327</v>
      </c>
      <c r="B107" s="75">
        <v>2800000</v>
      </c>
      <c r="C107" s="75">
        <v>0</v>
      </c>
      <c r="D107" s="75">
        <v>2800000</v>
      </c>
      <c r="E107" s="75">
        <v>1263504.08</v>
      </c>
      <c r="F107" s="75">
        <v>1263504.08</v>
      </c>
      <c r="G107" s="75">
        <v>1536495.92</v>
      </c>
    </row>
    <row r="108" spans="1:7" x14ac:dyDescent="0.25">
      <c r="A108" s="85" t="s">
        <v>328</v>
      </c>
      <c r="B108" s="75">
        <v>1710000</v>
      </c>
      <c r="C108" s="75">
        <v>6631873.1799999997</v>
      </c>
      <c r="D108" s="75">
        <v>8341873.1799999997</v>
      </c>
      <c r="E108" s="75">
        <v>115208.01</v>
      </c>
      <c r="F108" s="75">
        <v>115208.01</v>
      </c>
      <c r="G108" s="75">
        <v>8226665.1699999999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v>0</v>
      </c>
    </row>
    <row r="110" spans="1:7" x14ac:dyDescent="0.25">
      <c r="A110" s="85" t="s">
        <v>330</v>
      </c>
      <c r="B110" s="75">
        <v>30000</v>
      </c>
      <c r="C110" s="75">
        <v>0</v>
      </c>
      <c r="D110" s="75">
        <v>30000</v>
      </c>
      <c r="E110" s="75">
        <v>800</v>
      </c>
      <c r="F110" s="75">
        <v>800</v>
      </c>
      <c r="G110" s="75">
        <v>29200</v>
      </c>
    </row>
    <row r="111" spans="1:7" x14ac:dyDescent="0.25">
      <c r="A111" s="85" t="s">
        <v>331</v>
      </c>
      <c r="B111" s="75">
        <v>0</v>
      </c>
      <c r="C111" s="75">
        <v>1320000</v>
      </c>
      <c r="D111" s="75">
        <v>1320000</v>
      </c>
      <c r="E111" s="75">
        <v>0</v>
      </c>
      <c r="F111" s="75">
        <v>0</v>
      </c>
      <c r="G111" s="75">
        <v>1320000</v>
      </c>
    </row>
    <row r="112" spans="1:7" x14ac:dyDescent="0.25">
      <c r="A112" s="85" t="s">
        <v>332</v>
      </c>
      <c r="B112" s="75">
        <v>2280000</v>
      </c>
      <c r="C112" s="75">
        <v>0</v>
      </c>
      <c r="D112" s="75">
        <v>2280000</v>
      </c>
      <c r="E112" s="75">
        <v>310091.8</v>
      </c>
      <c r="F112" s="75">
        <v>202159.8</v>
      </c>
      <c r="G112" s="75">
        <v>1969908.2</v>
      </c>
    </row>
    <row r="113" spans="1:7" x14ac:dyDescent="0.25">
      <c r="A113" s="84" t="s">
        <v>333</v>
      </c>
      <c r="B113" s="83">
        <v>9000000</v>
      </c>
      <c r="C113" s="83">
        <v>15363769.939999999</v>
      </c>
      <c r="D113" s="83">
        <v>24363769.940000001</v>
      </c>
      <c r="E113" s="83">
        <v>1024261.96</v>
      </c>
      <c r="F113" s="83">
        <v>1024261.96</v>
      </c>
      <c r="G113" s="83">
        <v>23339507.98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v>0</v>
      </c>
    </row>
    <row r="116" spans="1:7" x14ac:dyDescent="0.25">
      <c r="A116" s="85" t="s">
        <v>336</v>
      </c>
      <c r="B116" s="75">
        <v>0</v>
      </c>
      <c r="C116" s="75">
        <v>11776912.27</v>
      </c>
      <c r="D116" s="75">
        <v>11776912.27</v>
      </c>
      <c r="E116" s="75">
        <v>1024261.96</v>
      </c>
      <c r="F116" s="75">
        <v>1024261.96</v>
      </c>
      <c r="G116" s="75">
        <v>10752650.310000001</v>
      </c>
    </row>
    <row r="117" spans="1:7" x14ac:dyDescent="0.25">
      <c r="A117" s="85" t="s">
        <v>337</v>
      </c>
      <c r="B117" s="75">
        <v>9000000</v>
      </c>
      <c r="C117" s="75">
        <v>3586857.67</v>
      </c>
      <c r="D117" s="75">
        <v>12586857.67</v>
      </c>
      <c r="E117" s="75">
        <v>0</v>
      </c>
      <c r="F117" s="75">
        <v>0</v>
      </c>
      <c r="G117" s="75">
        <v>12586857.67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v>0</v>
      </c>
    </row>
    <row r="123" spans="1:7" x14ac:dyDescent="0.25">
      <c r="A123" s="84" t="s">
        <v>343</v>
      </c>
      <c r="B123" s="83">
        <v>420000</v>
      </c>
      <c r="C123" s="83">
        <v>174012890.19999999</v>
      </c>
      <c r="D123" s="83">
        <v>174432890.19999999</v>
      </c>
      <c r="E123" s="83">
        <v>135939.32</v>
      </c>
      <c r="F123" s="83">
        <v>53289.32</v>
      </c>
      <c r="G123" s="83">
        <v>174296950.88</v>
      </c>
    </row>
    <row r="124" spans="1:7" x14ac:dyDescent="0.25">
      <c r="A124" s="85" t="s">
        <v>344</v>
      </c>
      <c r="B124" s="75">
        <v>40000</v>
      </c>
      <c r="C124" s="75">
        <v>50000</v>
      </c>
      <c r="D124" s="75">
        <v>90000</v>
      </c>
      <c r="E124" s="75">
        <v>18391.599999999999</v>
      </c>
      <c r="F124" s="75">
        <v>18391.599999999999</v>
      </c>
      <c r="G124" s="75">
        <v>71608.399999999994</v>
      </c>
    </row>
    <row r="125" spans="1:7" x14ac:dyDescent="0.25">
      <c r="A125" s="85" t="s">
        <v>345</v>
      </c>
      <c r="B125" s="75">
        <v>60000</v>
      </c>
      <c r="C125" s="75">
        <v>0</v>
      </c>
      <c r="D125" s="75">
        <v>60000</v>
      </c>
      <c r="E125" s="75">
        <v>15605.98</v>
      </c>
      <c r="F125" s="75">
        <v>15605.98</v>
      </c>
      <c r="G125" s="75">
        <v>44394.02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v>0</v>
      </c>
    </row>
    <row r="127" spans="1:7" x14ac:dyDescent="0.25">
      <c r="A127" s="85" t="s">
        <v>347</v>
      </c>
      <c r="B127" s="75">
        <v>100000</v>
      </c>
      <c r="C127" s="75">
        <v>0</v>
      </c>
      <c r="D127" s="75">
        <v>100000</v>
      </c>
      <c r="E127" s="75">
        <v>0</v>
      </c>
      <c r="F127" s="75">
        <v>0</v>
      </c>
      <c r="G127" s="75">
        <v>100000</v>
      </c>
    </row>
    <row r="128" spans="1:7" x14ac:dyDescent="0.25">
      <c r="A128" s="85" t="s">
        <v>348</v>
      </c>
      <c r="B128" s="75">
        <v>0</v>
      </c>
      <c r="C128" s="75">
        <v>173907890.19999999</v>
      </c>
      <c r="D128" s="75">
        <v>173907890.19999999</v>
      </c>
      <c r="E128" s="75">
        <v>0</v>
      </c>
      <c r="F128" s="75">
        <v>0</v>
      </c>
      <c r="G128" s="75">
        <v>173907890.19999999</v>
      </c>
    </row>
    <row r="129" spans="1:7" x14ac:dyDescent="0.25">
      <c r="A129" s="85" t="s">
        <v>349</v>
      </c>
      <c r="B129" s="75">
        <v>220000</v>
      </c>
      <c r="C129" s="75">
        <v>55000</v>
      </c>
      <c r="D129" s="75">
        <v>275000</v>
      </c>
      <c r="E129" s="75">
        <v>101941.74</v>
      </c>
      <c r="F129" s="75">
        <v>19291.740000000002</v>
      </c>
      <c r="G129" s="75">
        <v>173058.26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v>0</v>
      </c>
    </row>
    <row r="133" spans="1:7" x14ac:dyDescent="0.25">
      <c r="A133" s="84" t="s">
        <v>353</v>
      </c>
      <c r="B133" s="83">
        <v>85119532.560000002</v>
      </c>
      <c r="C133" s="83">
        <v>174991786.84999999</v>
      </c>
      <c r="D133" s="83">
        <v>260111319.41</v>
      </c>
      <c r="E133" s="83">
        <v>59442767.460000001</v>
      </c>
      <c r="F133" s="83">
        <v>59320659.960000001</v>
      </c>
      <c r="G133" s="83">
        <v>200668551.94999999</v>
      </c>
    </row>
    <row r="134" spans="1:7" x14ac:dyDescent="0.25">
      <c r="A134" s="85" t="s">
        <v>354</v>
      </c>
      <c r="B134" s="75">
        <v>85119532.560000002</v>
      </c>
      <c r="C134" s="75">
        <v>164908845.88999999</v>
      </c>
      <c r="D134" s="75">
        <v>250028378.44999999</v>
      </c>
      <c r="E134" s="75">
        <v>59442767.460000001</v>
      </c>
      <c r="F134" s="75">
        <v>59320659.960000001</v>
      </c>
      <c r="G134" s="75">
        <v>190585610.99000001</v>
      </c>
    </row>
    <row r="135" spans="1:7" x14ac:dyDescent="0.25">
      <c r="A135" s="85" t="s">
        <v>355</v>
      </c>
      <c r="B135" s="75">
        <v>0</v>
      </c>
      <c r="C135" s="75">
        <v>10082940.960000001</v>
      </c>
      <c r="D135" s="75">
        <v>10082940.960000001</v>
      </c>
      <c r="E135" s="75">
        <v>0</v>
      </c>
      <c r="F135" s="75">
        <v>0</v>
      </c>
      <c r="G135" s="75">
        <v>10082940.960000001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v>0</v>
      </c>
    </row>
    <row r="137" spans="1:7" x14ac:dyDescent="0.25">
      <c r="A137" s="84" t="s">
        <v>357</v>
      </c>
      <c r="B137" s="83">
        <v>0</v>
      </c>
      <c r="C137" s="83">
        <v>0</v>
      </c>
      <c r="D137" s="83">
        <v>0</v>
      </c>
      <c r="E137" s="83">
        <v>0</v>
      </c>
      <c r="F137" s="83">
        <v>0</v>
      </c>
      <c r="G137" s="83"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v>0</v>
      </c>
    </row>
    <row r="146" spans="1:7" x14ac:dyDescent="0.25">
      <c r="A146" s="84" t="s">
        <v>366</v>
      </c>
      <c r="B146" s="83">
        <v>0</v>
      </c>
      <c r="C146" s="83">
        <v>18530.52</v>
      </c>
      <c r="D146" s="83">
        <v>18530.52</v>
      </c>
      <c r="E146" s="83">
        <v>0</v>
      </c>
      <c r="F146" s="83">
        <v>0</v>
      </c>
      <c r="G146" s="83">
        <v>18530.52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v>0</v>
      </c>
    </row>
    <row r="149" spans="1:7" x14ac:dyDescent="0.25">
      <c r="A149" s="85" t="s">
        <v>369</v>
      </c>
      <c r="B149" s="75">
        <v>0</v>
      </c>
      <c r="C149" s="75">
        <v>18530.52</v>
      </c>
      <c r="D149" s="75">
        <v>18530.52</v>
      </c>
      <c r="E149" s="75">
        <v>0</v>
      </c>
      <c r="F149" s="75">
        <v>0</v>
      </c>
      <c r="G149" s="75">
        <v>18530.52</v>
      </c>
    </row>
    <row r="150" spans="1:7" x14ac:dyDescent="0.25">
      <c r="A150" s="84" t="s">
        <v>370</v>
      </c>
      <c r="B150" s="83">
        <v>2407142.84</v>
      </c>
      <c r="C150" s="83">
        <v>0</v>
      </c>
      <c r="D150" s="83">
        <v>2407142.84</v>
      </c>
      <c r="E150" s="83">
        <v>398494.98</v>
      </c>
      <c r="F150" s="83">
        <v>398494.98</v>
      </c>
      <c r="G150" s="83">
        <v>2008647.86</v>
      </c>
    </row>
    <row r="151" spans="1:7" x14ac:dyDescent="0.25">
      <c r="A151" s="85" t="s">
        <v>371</v>
      </c>
      <c r="B151" s="75">
        <v>1607142.84</v>
      </c>
      <c r="C151" s="75">
        <v>0</v>
      </c>
      <c r="D151" s="75">
        <v>1607142.84</v>
      </c>
      <c r="E151" s="75">
        <v>267857.14</v>
      </c>
      <c r="F151" s="75">
        <v>267857.14</v>
      </c>
      <c r="G151" s="75">
        <v>1339285.7</v>
      </c>
    </row>
    <row r="152" spans="1:7" x14ac:dyDescent="0.25">
      <c r="A152" s="85" t="s">
        <v>372</v>
      </c>
      <c r="B152" s="75">
        <v>800000</v>
      </c>
      <c r="C152" s="75">
        <v>0</v>
      </c>
      <c r="D152" s="75">
        <v>800000</v>
      </c>
      <c r="E152" s="75">
        <v>130637.84</v>
      </c>
      <c r="F152" s="75">
        <v>130637.84</v>
      </c>
      <c r="G152" s="75">
        <v>669362.16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0">B9+B84</f>
        <v>546000000</v>
      </c>
      <c r="C159" s="90">
        <f t="shared" si="0"/>
        <v>514000000</v>
      </c>
      <c r="D159" s="90">
        <f t="shared" si="0"/>
        <v>1060000000</v>
      </c>
      <c r="E159" s="90">
        <f t="shared" si="0"/>
        <v>163668812.94999999</v>
      </c>
      <c r="F159" s="90">
        <f t="shared" si="0"/>
        <v>158339523.30000001</v>
      </c>
      <c r="G159" s="90">
        <f t="shared" si="0"/>
        <v>896331187.04999995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83 B158:F159" unlockedFormula="1"/>
    <ignoredError sqref="G83 G158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0"/>
  <sheetViews>
    <sheetView showGridLines="0" topLeftCell="A52" zoomScale="110" zoomScaleNormal="110" workbookViewId="0">
      <selection activeCell="D79" sqref="D79"/>
    </sheetView>
  </sheetViews>
  <sheetFormatPr baseColWidth="10" defaultColWidth="11" defaultRowHeight="15" x14ac:dyDescent="0.25"/>
  <cols>
    <col min="1" max="1" width="68.42578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7" t="s">
        <v>380</v>
      </c>
      <c r="B1" s="178"/>
      <c r="C1" s="178"/>
      <c r="D1" s="178"/>
      <c r="E1" s="178"/>
      <c r="F1" s="178"/>
      <c r="G1" s="179"/>
    </row>
    <row r="2" spans="1:7" ht="15" customHeight="1" x14ac:dyDescent="0.25">
      <c r="A2" s="110" t="str">
        <f>'Formato 1'!A2</f>
        <v>Municipio de Valle de Santiago,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2" t="s">
        <v>4</v>
      </c>
      <c r="B7" s="174" t="s">
        <v>298</v>
      </c>
      <c r="C7" s="174"/>
      <c r="D7" s="174"/>
      <c r="E7" s="174"/>
      <c r="F7" s="174"/>
      <c r="G7" s="176" t="s">
        <v>299</v>
      </c>
    </row>
    <row r="8" spans="1:7" ht="30" x14ac:dyDescent="0.25">
      <c r="A8" s="173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5"/>
    </row>
    <row r="9" spans="1:7" ht="15.75" customHeight="1" x14ac:dyDescent="0.25">
      <c r="A9" s="26" t="s">
        <v>382</v>
      </c>
      <c r="B9" s="30">
        <f t="shared" ref="B9:G9" si="0">SUM(B10:B58)</f>
        <v>323000000</v>
      </c>
      <c r="C9" s="30">
        <f t="shared" si="0"/>
        <v>135940295.09</v>
      </c>
      <c r="D9" s="30">
        <f t="shared" si="0"/>
        <v>458940295.08999997</v>
      </c>
      <c r="E9" s="30">
        <f t="shared" si="0"/>
        <v>72693449.929999992</v>
      </c>
      <c r="F9" s="30">
        <f t="shared" si="0"/>
        <v>68050894.779999986</v>
      </c>
      <c r="G9" s="30">
        <f t="shared" si="0"/>
        <v>386246845.15999991</v>
      </c>
    </row>
    <row r="10" spans="1:7" x14ac:dyDescent="0.25">
      <c r="A10" s="63" t="s">
        <v>595</v>
      </c>
      <c r="B10" s="75">
        <v>4061001</v>
      </c>
      <c r="C10" s="75">
        <v>0</v>
      </c>
      <c r="D10" s="75">
        <v>4061001</v>
      </c>
      <c r="E10" s="75">
        <v>704037.85</v>
      </c>
      <c r="F10" s="75">
        <v>704037.85</v>
      </c>
      <c r="G10" s="75">
        <v>3356963.15</v>
      </c>
    </row>
    <row r="11" spans="1:7" x14ac:dyDescent="0.25">
      <c r="A11" s="63" t="s">
        <v>596</v>
      </c>
      <c r="B11" s="75">
        <v>1715134</v>
      </c>
      <c r="C11" s="75">
        <v>0</v>
      </c>
      <c r="D11" s="75">
        <v>1715134</v>
      </c>
      <c r="E11" s="75">
        <v>379325.6</v>
      </c>
      <c r="F11" s="75">
        <v>379325.6</v>
      </c>
      <c r="G11" s="75">
        <v>1335808.3999999999</v>
      </c>
    </row>
    <row r="12" spans="1:7" x14ac:dyDescent="0.25">
      <c r="A12" s="63" t="s">
        <v>597</v>
      </c>
      <c r="B12" s="75">
        <v>11232551</v>
      </c>
      <c r="C12" s="75">
        <v>0</v>
      </c>
      <c r="D12" s="75">
        <v>11232551</v>
      </c>
      <c r="E12" s="75">
        <v>2790943.08</v>
      </c>
      <c r="F12" s="75">
        <v>2790893.08</v>
      </c>
      <c r="G12" s="75">
        <v>8441607.9199999999</v>
      </c>
    </row>
    <row r="13" spans="1:7" x14ac:dyDescent="0.25">
      <c r="A13" s="63" t="s">
        <v>598</v>
      </c>
      <c r="B13" s="75">
        <v>2594197</v>
      </c>
      <c r="C13" s="75">
        <v>0</v>
      </c>
      <c r="D13" s="75">
        <v>2594197</v>
      </c>
      <c r="E13" s="75">
        <v>550633</v>
      </c>
      <c r="F13" s="75">
        <v>550633</v>
      </c>
      <c r="G13" s="75">
        <v>2043564</v>
      </c>
    </row>
    <row r="14" spans="1:7" x14ac:dyDescent="0.25">
      <c r="A14" s="63" t="s">
        <v>599</v>
      </c>
      <c r="B14" s="75">
        <v>3990543</v>
      </c>
      <c r="C14" s="75">
        <v>0</v>
      </c>
      <c r="D14" s="75">
        <v>3990543</v>
      </c>
      <c r="E14" s="75">
        <v>741189.97</v>
      </c>
      <c r="F14" s="75">
        <v>741189.97</v>
      </c>
      <c r="G14" s="75">
        <v>3249353.03</v>
      </c>
    </row>
    <row r="15" spans="1:7" x14ac:dyDescent="0.25">
      <c r="A15" s="63" t="s">
        <v>600</v>
      </c>
      <c r="B15" s="75">
        <v>2259986</v>
      </c>
      <c r="C15" s="75">
        <v>0</v>
      </c>
      <c r="D15" s="75">
        <v>2259986</v>
      </c>
      <c r="E15" s="75">
        <v>424314.7</v>
      </c>
      <c r="F15" s="75">
        <v>424314.7</v>
      </c>
      <c r="G15" s="75">
        <v>1835671.3</v>
      </c>
    </row>
    <row r="16" spans="1:7" x14ac:dyDescent="0.25">
      <c r="A16" s="63" t="s">
        <v>601</v>
      </c>
      <c r="B16" s="75">
        <v>665408</v>
      </c>
      <c r="C16" s="75">
        <v>0</v>
      </c>
      <c r="D16" s="75">
        <v>665408</v>
      </c>
      <c r="E16" s="75">
        <v>94433</v>
      </c>
      <c r="F16" s="75">
        <v>94433</v>
      </c>
      <c r="G16" s="75">
        <v>570975</v>
      </c>
    </row>
    <row r="17" spans="1:7" x14ac:dyDescent="0.25">
      <c r="A17" s="63" t="s">
        <v>602</v>
      </c>
      <c r="B17" s="75">
        <v>464386</v>
      </c>
      <c r="C17" s="75">
        <v>0</v>
      </c>
      <c r="D17" s="75">
        <v>464386</v>
      </c>
      <c r="E17" s="75">
        <v>102970.8</v>
      </c>
      <c r="F17" s="75">
        <v>102970.8</v>
      </c>
      <c r="G17" s="75">
        <v>361415.2</v>
      </c>
    </row>
    <row r="18" spans="1:7" x14ac:dyDescent="0.25">
      <c r="A18" s="63" t="s">
        <v>603</v>
      </c>
      <c r="B18" s="75">
        <v>968314</v>
      </c>
      <c r="C18" s="75">
        <v>100000</v>
      </c>
      <c r="D18" s="75">
        <v>1068314</v>
      </c>
      <c r="E18" s="75">
        <v>256280.49</v>
      </c>
      <c r="F18" s="75">
        <v>256280.49</v>
      </c>
      <c r="G18" s="75">
        <v>812033.51</v>
      </c>
    </row>
    <row r="19" spans="1:7" x14ac:dyDescent="0.25">
      <c r="A19" s="63" t="s">
        <v>604</v>
      </c>
      <c r="B19" s="75">
        <v>243611</v>
      </c>
      <c r="C19" s="75">
        <v>42000</v>
      </c>
      <c r="D19" s="75">
        <v>285611</v>
      </c>
      <c r="E19" s="75">
        <v>50999.6</v>
      </c>
      <c r="F19" s="75">
        <v>50999.6</v>
      </c>
      <c r="G19" s="75">
        <v>234611.4</v>
      </c>
    </row>
    <row r="20" spans="1:7" x14ac:dyDescent="0.25">
      <c r="A20" s="63" t="s">
        <v>605</v>
      </c>
      <c r="B20" s="75">
        <v>61345601.710000001</v>
      </c>
      <c r="C20" s="75">
        <v>-36565193.670000002</v>
      </c>
      <c r="D20" s="75">
        <v>24780408.039999999</v>
      </c>
      <c r="E20" s="75">
        <v>2930494.56</v>
      </c>
      <c r="F20" s="75">
        <v>2900996.56</v>
      </c>
      <c r="G20" s="75">
        <v>21849913.48</v>
      </c>
    </row>
    <row r="21" spans="1:7" x14ac:dyDescent="0.25">
      <c r="A21" s="63" t="s">
        <v>606</v>
      </c>
      <c r="B21" s="75">
        <v>1385110</v>
      </c>
      <c r="C21" s="75">
        <v>50000</v>
      </c>
      <c r="D21" s="75">
        <v>1435110</v>
      </c>
      <c r="E21" s="75">
        <v>200984.38</v>
      </c>
      <c r="F21" s="75">
        <v>200984.38</v>
      </c>
      <c r="G21" s="75">
        <v>1234125.6200000001</v>
      </c>
    </row>
    <row r="22" spans="1:7" x14ac:dyDescent="0.25">
      <c r="A22" s="63" t="s">
        <v>607</v>
      </c>
      <c r="B22" s="75">
        <v>2260097</v>
      </c>
      <c r="C22" s="75">
        <v>0</v>
      </c>
      <c r="D22" s="75">
        <v>2260097</v>
      </c>
      <c r="E22" s="75">
        <v>381840.5</v>
      </c>
      <c r="F22" s="75">
        <v>381840.5</v>
      </c>
      <c r="G22" s="75">
        <v>1878256.5</v>
      </c>
    </row>
    <row r="23" spans="1:7" x14ac:dyDescent="0.25">
      <c r="A23" s="63" t="s">
        <v>608</v>
      </c>
      <c r="B23" s="75">
        <v>10941866</v>
      </c>
      <c r="C23" s="75">
        <v>66552400.409999996</v>
      </c>
      <c r="D23" s="75">
        <v>77494266.409999996</v>
      </c>
      <c r="E23" s="75">
        <v>8818679.2400000002</v>
      </c>
      <c r="F23" s="75">
        <v>8818679.2400000002</v>
      </c>
      <c r="G23" s="75">
        <v>68675587.170000002</v>
      </c>
    </row>
    <row r="24" spans="1:7" x14ac:dyDescent="0.25">
      <c r="A24" s="63" t="s">
        <v>609</v>
      </c>
      <c r="B24" s="75">
        <v>1689430</v>
      </c>
      <c r="C24" s="75">
        <v>2750000</v>
      </c>
      <c r="D24" s="75">
        <v>4439430</v>
      </c>
      <c r="E24" s="75">
        <v>3091709.26</v>
      </c>
      <c r="F24" s="75">
        <v>380957.07</v>
      </c>
      <c r="G24" s="75">
        <v>1347720.74</v>
      </c>
    </row>
    <row r="25" spans="1:7" x14ac:dyDescent="0.25">
      <c r="A25" s="63" t="s">
        <v>610</v>
      </c>
      <c r="B25" s="75">
        <v>19004246</v>
      </c>
      <c r="C25" s="75">
        <v>2500000</v>
      </c>
      <c r="D25" s="75">
        <v>21504246</v>
      </c>
      <c r="E25" s="75">
        <v>408302.54</v>
      </c>
      <c r="F25" s="75">
        <v>408302.54</v>
      </c>
      <c r="G25" s="75">
        <v>21095943.460000001</v>
      </c>
    </row>
    <row r="26" spans="1:7" x14ac:dyDescent="0.25">
      <c r="A26" s="63" t="s">
        <v>611</v>
      </c>
      <c r="B26" s="75">
        <v>10087664</v>
      </c>
      <c r="C26" s="75">
        <v>3310000</v>
      </c>
      <c r="D26" s="75">
        <v>13397664</v>
      </c>
      <c r="E26" s="75">
        <v>1880229.27</v>
      </c>
      <c r="F26" s="75">
        <v>1868397.27</v>
      </c>
      <c r="G26" s="75">
        <v>11517434.73</v>
      </c>
    </row>
    <row r="27" spans="1:7" x14ac:dyDescent="0.25">
      <c r="A27" s="63" t="s">
        <v>612</v>
      </c>
      <c r="B27" s="75">
        <v>4669325</v>
      </c>
      <c r="C27" s="75">
        <v>1600000</v>
      </c>
      <c r="D27" s="75">
        <v>6269325</v>
      </c>
      <c r="E27" s="75">
        <v>1584100.4</v>
      </c>
      <c r="F27" s="75">
        <v>1003650.32</v>
      </c>
      <c r="G27" s="75">
        <v>4685224.5999999996</v>
      </c>
    </row>
    <row r="28" spans="1:7" x14ac:dyDescent="0.25">
      <c r="A28" s="63" t="s">
        <v>613</v>
      </c>
      <c r="B28" s="75">
        <v>4325869</v>
      </c>
      <c r="C28" s="75">
        <v>103000</v>
      </c>
      <c r="D28" s="75">
        <v>4428869</v>
      </c>
      <c r="E28" s="75">
        <v>1030732.14</v>
      </c>
      <c r="F28" s="75">
        <v>1030731.52</v>
      </c>
      <c r="G28" s="75">
        <v>3398136.86</v>
      </c>
    </row>
    <row r="29" spans="1:7" x14ac:dyDescent="0.25">
      <c r="A29" s="63" t="s">
        <v>614</v>
      </c>
      <c r="B29" s="75">
        <v>3040176</v>
      </c>
      <c r="C29" s="75">
        <v>14000</v>
      </c>
      <c r="D29" s="75">
        <v>3054176</v>
      </c>
      <c r="E29" s="75">
        <v>611565.43999999994</v>
      </c>
      <c r="F29" s="75">
        <v>605547.23</v>
      </c>
      <c r="G29" s="75">
        <v>2442610.56</v>
      </c>
    </row>
    <row r="30" spans="1:7" x14ac:dyDescent="0.25">
      <c r="A30" s="63" t="s">
        <v>615</v>
      </c>
      <c r="B30" s="75">
        <v>3177134</v>
      </c>
      <c r="C30" s="75">
        <v>59000</v>
      </c>
      <c r="D30" s="75">
        <v>3236134</v>
      </c>
      <c r="E30" s="75">
        <v>556629.82999999996</v>
      </c>
      <c r="F30" s="75">
        <v>556629.82999999996</v>
      </c>
      <c r="G30" s="75">
        <v>2679504.17</v>
      </c>
    </row>
    <row r="31" spans="1:7" x14ac:dyDescent="0.25">
      <c r="A31" s="63" t="s">
        <v>616</v>
      </c>
      <c r="B31" s="75">
        <v>9445412</v>
      </c>
      <c r="C31" s="75">
        <v>4257731.46</v>
      </c>
      <c r="D31" s="75">
        <v>13703143.460000001</v>
      </c>
      <c r="E31" s="75">
        <v>5128691.8600000003</v>
      </c>
      <c r="F31" s="75">
        <v>5128691.8600000003</v>
      </c>
      <c r="G31" s="75">
        <v>8574451.5999999996</v>
      </c>
    </row>
    <row r="32" spans="1:7" x14ac:dyDescent="0.25">
      <c r="A32" s="63" t="s">
        <v>617</v>
      </c>
      <c r="B32" s="75">
        <v>13234421</v>
      </c>
      <c r="C32" s="75">
        <v>16676006.52</v>
      </c>
      <c r="D32" s="75">
        <v>29910427.52</v>
      </c>
      <c r="E32" s="75">
        <v>3154241.38</v>
      </c>
      <c r="F32" s="75">
        <v>3154241.38</v>
      </c>
      <c r="G32" s="75">
        <v>26756186.140000001</v>
      </c>
    </row>
    <row r="33" spans="1:7" x14ac:dyDescent="0.25">
      <c r="A33" s="63" t="s">
        <v>618</v>
      </c>
      <c r="B33" s="75">
        <v>994861</v>
      </c>
      <c r="C33" s="75">
        <v>5500000</v>
      </c>
      <c r="D33" s="75">
        <v>6494861</v>
      </c>
      <c r="E33" s="75">
        <v>284607.83</v>
      </c>
      <c r="F33" s="75">
        <v>284607.83</v>
      </c>
      <c r="G33" s="75">
        <v>6210253.1699999999</v>
      </c>
    </row>
    <row r="34" spans="1:7" x14ac:dyDescent="0.25">
      <c r="A34" s="63" t="s">
        <v>619</v>
      </c>
      <c r="B34" s="75">
        <v>1047711</v>
      </c>
      <c r="C34" s="75">
        <v>0</v>
      </c>
      <c r="D34" s="75">
        <v>1047711</v>
      </c>
      <c r="E34" s="75">
        <v>173362.5</v>
      </c>
      <c r="F34" s="75">
        <v>173362.5</v>
      </c>
      <c r="G34" s="75">
        <v>874348.5</v>
      </c>
    </row>
    <row r="35" spans="1:7" x14ac:dyDescent="0.25">
      <c r="A35" s="63" t="s">
        <v>620</v>
      </c>
      <c r="B35" s="75">
        <v>0</v>
      </c>
      <c r="C35" s="75">
        <v>57096315</v>
      </c>
      <c r="D35" s="75">
        <v>57096315</v>
      </c>
      <c r="E35" s="75">
        <v>0</v>
      </c>
      <c r="F35" s="75">
        <v>0</v>
      </c>
      <c r="G35" s="75">
        <v>57096315</v>
      </c>
    </row>
    <row r="36" spans="1:7" x14ac:dyDescent="0.25">
      <c r="A36" s="63" t="s">
        <v>621</v>
      </c>
      <c r="B36" s="75">
        <v>2402471</v>
      </c>
      <c r="C36" s="75">
        <v>750000</v>
      </c>
      <c r="D36" s="75">
        <v>3152471</v>
      </c>
      <c r="E36" s="75">
        <v>567130</v>
      </c>
      <c r="F36" s="75">
        <v>557050</v>
      </c>
      <c r="G36" s="75">
        <v>2585341</v>
      </c>
    </row>
    <row r="37" spans="1:7" x14ac:dyDescent="0.25">
      <c r="A37" s="63" t="s">
        <v>622</v>
      </c>
      <c r="B37" s="75">
        <v>261557</v>
      </c>
      <c r="C37" s="75">
        <v>0</v>
      </c>
      <c r="D37" s="75">
        <v>261557</v>
      </c>
      <c r="E37" s="75">
        <v>26443</v>
      </c>
      <c r="F37" s="75">
        <v>26443</v>
      </c>
      <c r="G37" s="75">
        <v>235114</v>
      </c>
    </row>
    <row r="38" spans="1:7" x14ac:dyDescent="0.25">
      <c r="A38" s="63" t="s">
        <v>623</v>
      </c>
      <c r="B38" s="75">
        <v>12272920</v>
      </c>
      <c r="C38" s="75">
        <v>426000</v>
      </c>
      <c r="D38" s="75">
        <v>12698920</v>
      </c>
      <c r="E38" s="75">
        <v>2461508.2200000002</v>
      </c>
      <c r="F38" s="75">
        <v>2461508.2200000002</v>
      </c>
      <c r="G38" s="75">
        <v>10237411.779999999</v>
      </c>
    </row>
    <row r="39" spans="1:7" x14ac:dyDescent="0.25">
      <c r="A39" s="63" t="s">
        <v>624</v>
      </c>
      <c r="B39" s="75">
        <v>37830579</v>
      </c>
      <c r="C39" s="75">
        <v>1000000</v>
      </c>
      <c r="D39" s="75">
        <v>38830579</v>
      </c>
      <c r="E39" s="75">
        <v>6315268.3600000003</v>
      </c>
      <c r="F39" s="75">
        <v>5601912.7999999998</v>
      </c>
      <c r="G39" s="75">
        <v>32515310.640000001</v>
      </c>
    </row>
    <row r="40" spans="1:7" x14ac:dyDescent="0.25">
      <c r="A40" s="63" t="s">
        <v>625</v>
      </c>
      <c r="B40" s="75">
        <v>1630299</v>
      </c>
      <c r="C40" s="75">
        <v>0</v>
      </c>
      <c r="D40" s="75">
        <v>1630299</v>
      </c>
      <c r="E40" s="75">
        <v>311351.28000000003</v>
      </c>
      <c r="F40" s="75">
        <v>299054.17</v>
      </c>
      <c r="G40" s="75">
        <v>1318947.72</v>
      </c>
    </row>
    <row r="41" spans="1:7" x14ac:dyDescent="0.25">
      <c r="A41" s="63" t="s">
        <v>626</v>
      </c>
      <c r="B41" s="75">
        <v>3563221</v>
      </c>
      <c r="C41" s="75">
        <v>140000</v>
      </c>
      <c r="D41" s="75">
        <v>3703221</v>
      </c>
      <c r="E41" s="75">
        <v>752047.64</v>
      </c>
      <c r="F41" s="75">
        <v>752047.64</v>
      </c>
      <c r="G41" s="75">
        <v>2951173.36</v>
      </c>
    </row>
    <row r="42" spans="1:7" x14ac:dyDescent="0.25">
      <c r="A42" s="63" t="s">
        <v>627</v>
      </c>
      <c r="B42" s="75">
        <v>518425</v>
      </c>
      <c r="C42" s="75">
        <v>0</v>
      </c>
      <c r="D42" s="75">
        <v>518425</v>
      </c>
      <c r="E42" s="75">
        <v>111666</v>
      </c>
      <c r="F42" s="75">
        <v>111666</v>
      </c>
      <c r="G42" s="75">
        <v>406759</v>
      </c>
    </row>
    <row r="43" spans="1:7" x14ac:dyDescent="0.25">
      <c r="A43" s="63" t="s">
        <v>628</v>
      </c>
      <c r="B43" s="75">
        <v>18596971</v>
      </c>
      <c r="C43" s="75">
        <v>0</v>
      </c>
      <c r="D43" s="75">
        <v>18596971</v>
      </c>
      <c r="E43" s="75">
        <v>4024993.59</v>
      </c>
      <c r="F43" s="75">
        <v>4002953.59</v>
      </c>
      <c r="G43" s="75">
        <v>14571977.41</v>
      </c>
    </row>
    <row r="44" spans="1:7" x14ac:dyDescent="0.25">
      <c r="A44" s="63" t="s">
        <v>629</v>
      </c>
      <c r="B44" s="75">
        <v>4268274</v>
      </c>
      <c r="C44" s="75">
        <v>0</v>
      </c>
      <c r="D44" s="75">
        <v>4268274</v>
      </c>
      <c r="E44" s="75">
        <v>994630.12</v>
      </c>
      <c r="F44" s="75">
        <v>615155.12</v>
      </c>
      <c r="G44" s="75">
        <v>3273643.88</v>
      </c>
    </row>
    <row r="45" spans="1:7" x14ac:dyDescent="0.25">
      <c r="A45" s="63" t="s">
        <v>630</v>
      </c>
      <c r="B45" s="75">
        <v>2870875</v>
      </c>
      <c r="C45" s="75">
        <v>0</v>
      </c>
      <c r="D45" s="75">
        <v>2870875</v>
      </c>
      <c r="E45" s="75">
        <v>578033</v>
      </c>
      <c r="F45" s="75">
        <v>578033</v>
      </c>
      <c r="G45" s="75">
        <v>2292842</v>
      </c>
    </row>
    <row r="46" spans="1:7" x14ac:dyDescent="0.25">
      <c r="A46" s="63" t="s">
        <v>631</v>
      </c>
      <c r="B46" s="75">
        <v>5453266</v>
      </c>
      <c r="C46" s="75">
        <v>1160121.8999999999</v>
      </c>
      <c r="D46" s="75">
        <v>6613387.9000000004</v>
      </c>
      <c r="E46" s="75">
        <v>1179683.94</v>
      </c>
      <c r="F46" s="75">
        <v>1163461.5</v>
      </c>
      <c r="G46" s="75">
        <v>5433703.96</v>
      </c>
    </row>
    <row r="47" spans="1:7" x14ac:dyDescent="0.25">
      <c r="A47" s="63" t="s">
        <v>632</v>
      </c>
      <c r="B47" s="75">
        <v>10588568</v>
      </c>
      <c r="C47" s="75">
        <v>470000</v>
      </c>
      <c r="D47" s="75">
        <v>11058568</v>
      </c>
      <c r="E47" s="75">
        <v>193211.91</v>
      </c>
      <c r="F47" s="75">
        <v>193211.91</v>
      </c>
      <c r="G47" s="75">
        <v>10865356.09</v>
      </c>
    </row>
    <row r="48" spans="1:7" x14ac:dyDescent="0.25">
      <c r="A48" s="63" t="s">
        <v>633</v>
      </c>
      <c r="B48" s="75">
        <v>11127641</v>
      </c>
      <c r="C48" s="75">
        <v>300000</v>
      </c>
      <c r="D48" s="75">
        <v>11427641</v>
      </c>
      <c r="E48" s="75">
        <v>5196605.5</v>
      </c>
      <c r="F48" s="75">
        <v>5127965.5</v>
      </c>
      <c r="G48" s="75">
        <v>6231035.5</v>
      </c>
    </row>
    <row r="49" spans="1:7" x14ac:dyDescent="0.25">
      <c r="A49" s="63" t="s">
        <v>634</v>
      </c>
      <c r="B49" s="75">
        <v>2253752</v>
      </c>
      <c r="C49" s="75">
        <v>1300000</v>
      </c>
      <c r="D49" s="75">
        <v>3553752</v>
      </c>
      <c r="E49" s="75">
        <v>364338.52</v>
      </c>
      <c r="F49" s="75">
        <v>364338.52</v>
      </c>
      <c r="G49" s="75">
        <v>3189413.48</v>
      </c>
    </row>
    <row r="50" spans="1:7" x14ac:dyDescent="0.25">
      <c r="A50" s="63" t="s">
        <v>635</v>
      </c>
      <c r="B50" s="75">
        <v>4149492</v>
      </c>
      <c r="C50" s="75">
        <v>602000</v>
      </c>
      <c r="D50" s="75">
        <v>4751492</v>
      </c>
      <c r="E50" s="75">
        <v>945291.95</v>
      </c>
      <c r="F50" s="75">
        <v>945291.95</v>
      </c>
      <c r="G50" s="75">
        <v>3806200.05</v>
      </c>
    </row>
    <row r="51" spans="1:7" x14ac:dyDescent="0.25">
      <c r="A51" s="63" t="s">
        <v>636</v>
      </c>
      <c r="B51" s="75">
        <v>1668662</v>
      </c>
      <c r="C51" s="75">
        <v>0</v>
      </c>
      <c r="D51" s="75">
        <v>1668662</v>
      </c>
      <c r="E51" s="75">
        <v>278078.40000000002</v>
      </c>
      <c r="F51" s="75">
        <v>278078.40000000002</v>
      </c>
      <c r="G51" s="75">
        <v>1390583.6</v>
      </c>
    </row>
    <row r="52" spans="1:7" x14ac:dyDescent="0.25">
      <c r="A52" s="63" t="s">
        <v>637</v>
      </c>
      <c r="B52" s="75">
        <v>2822712</v>
      </c>
      <c r="C52" s="75">
        <v>0</v>
      </c>
      <c r="D52" s="75">
        <v>2822712</v>
      </c>
      <c r="E52" s="75">
        <v>608417.47</v>
      </c>
      <c r="F52" s="75">
        <v>540417.47</v>
      </c>
      <c r="G52" s="75">
        <v>2214294.5299999998</v>
      </c>
    </row>
    <row r="53" spans="1:7" x14ac:dyDescent="0.25">
      <c r="A53" s="63" t="s">
        <v>638</v>
      </c>
      <c r="B53" s="75">
        <v>1411593</v>
      </c>
      <c r="C53" s="75">
        <v>105000</v>
      </c>
      <c r="D53" s="75">
        <v>1516593</v>
      </c>
      <c r="E53" s="75">
        <v>165235.79999999999</v>
      </c>
      <c r="F53" s="75">
        <v>159314</v>
      </c>
      <c r="G53" s="75">
        <v>1351357.2</v>
      </c>
    </row>
    <row r="54" spans="1:7" x14ac:dyDescent="0.25">
      <c r="A54" s="63" t="s">
        <v>639</v>
      </c>
      <c r="B54" s="75">
        <v>1000414</v>
      </c>
      <c r="C54" s="75">
        <v>0</v>
      </c>
      <c r="D54" s="75">
        <v>1000414</v>
      </c>
      <c r="E54" s="75">
        <v>145567</v>
      </c>
      <c r="F54" s="75">
        <v>145567</v>
      </c>
      <c r="G54" s="75">
        <v>854847</v>
      </c>
    </row>
    <row r="55" spans="1:7" x14ac:dyDescent="0.25">
      <c r="A55" s="63" t="s">
        <v>640</v>
      </c>
      <c r="B55" s="75">
        <v>5456178</v>
      </c>
      <c r="C55" s="75">
        <v>3457413.47</v>
      </c>
      <c r="D55" s="75">
        <v>8913591.4700000007</v>
      </c>
      <c r="E55" s="75">
        <v>4467406.1399999997</v>
      </c>
      <c r="F55" s="75">
        <v>4459484</v>
      </c>
      <c r="G55" s="75">
        <v>4446185.33</v>
      </c>
    </row>
    <row r="56" spans="1:7" x14ac:dyDescent="0.25">
      <c r="A56" s="63" t="s">
        <v>641</v>
      </c>
      <c r="B56" s="75">
        <v>14770431.52</v>
      </c>
      <c r="C56" s="75">
        <v>1700000</v>
      </c>
      <c r="D56" s="75">
        <v>16470431.52</v>
      </c>
      <c r="E56" s="75">
        <v>5392607.8700000001</v>
      </c>
      <c r="F56" s="75">
        <v>5392607.8700000001</v>
      </c>
      <c r="G56" s="75">
        <v>11077823.65</v>
      </c>
    </row>
    <row r="57" spans="1:7" x14ac:dyDescent="0.25">
      <c r="A57" s="63" t="s">
        <v>642</v>
      </c>
      <c r="B57" s="75">
        <v>3192540</v>
      </c>
      <c r="C57" s="75">
        <v>484500</v>
      </c>
      <c r="D57" s="75">
        <v>3677040</v>
      </c>
      <c r="E57" s="75">
        <v>1282635</v>
      </c>
      <c r="F57" s="75">
        <v>1282635</v>
      </c>
      <c r="G57" s="75">
        <v>2394405</v>
      </c>
    </row>
    <row r="58" spans="1:7" x14ac:dyDescent="0.25">
      <c r="A58" s="63" t="s">
        <v>643</v>
      </c>
      <c r="B58" s="75">
        <v>45103.77</v>
      </c>
      <c r="C58" s="75">
        <v>0</v>
      </c>
      <c r="D58" s="75">
        <v>45103.77</v>
      </c>
      <c r="E58" s="75">
        <v>0</v>
      </c>
      <c r="F58" s="75">
        <v>0</v>
      </c>
      <c r="G58" s="75">
        <v>45103.77</v>
      </c>
    </row>
    <row r="59" spans="1:7" x14ac:dyDescent="0.25">
      <c r="A59" s="31" t="s">
        <v>150</v>
      </c>
      <c r="B59" s="49"/>
      <c r="C59" s="49"/>
      <c r="D59" s="49"/>
      <c r="E59" s="49"/>
      <c r="F59" s="49"/>
      <c r="G59" s="49"/>
    </row>
    <row r="60" spans="1:7" x14ac:dyDescent="0.25">
      <c r="A60" s="3" t="s">
        <v>383</v>
      </c>
      <c r="B60" s="4">
        <f>SUM(B61:B77)</f>
        <v>223000000</v>
      </c>
      <c r="C60" s="4">
        <f t="shared" ref="C60:G60" si="1">SUM(C61:C77)</f>
        <v>378059704.91000003</v>
      </c>
      <c r="D60" s="4">
        <f t="shared" si="1"/>
        <v>601059704.90999997</v>
      </c>
      <c r="E60" s="4">
        <f t="shared" si="1"/>
        <v>90975363.019999981</v>
      </c>
      <c r="F60" s="4">
        <f t="shared" si="1"/>
        <v>90288628.519999981</v>
      </c>
      <c r="G60" s="4">
        <f t="shared" si="1"/>
        <v>510084341.88999999</v>
      </c>
    </row>
    <row r="61" spans="1:7" x14ac:dyDescent="0.25">
      <c r="A61" s="63" t="s">
        <v>605</v>
      </c>
      <c r="B61" s="75">
        <v>11881675.4</v>
      </c>
      <c r="C61" s="75">
        <v>-2821805.18</v>
      </c>
      <c r="D61" s="75">
        <v>9059870.2200000007</v>
      </c>
      <c r="E61" s="75">
        <v>1661999.06</v>
      </c>
      <c r="F61" s="75">
        <v>1661999.06</v>
      </c>
      <c r="G61" s="75">
        <v>7397871.1600000001</v>
      </c>
    </row>
    <row r="62" spans="1:7" x14ac:dyDescent="0.25">
      <c r="A62" s="63" t="s">
        <v>608</v>
      </c>
      <c r="B62" s="75">
        <v>80300000</v>
      </c>
      <c r="C62" s="75">
        <v>178689976.77000001</v>
      </c>
      <c r="D62" s="75">
        <v>258989976.77000001</v>
      </c>
      <c r="E62" s="75">
        <v>60342287.229999997</v>
      </c>
      <c r="F62" s="75">
        <v>60220179.729999997</v>
      </c>
      <c r="G62" s="75">
        <v>198647689.53999999</v>
      </c>
    </row>
    <row r="63" spans="1:7" x14ac:dyDescent="0.25">
      <c r="A63" s="63" t="s">
        <v>610</v>
      </c>
      <c r="B63" s="75">
        <v>26355872.600000001</v>
      </c>
      <c r="C63" s="75">
        <v>1000000</v>
      </c>
      <c r="D63" s="75">
        <v>27355872.600000001</v>
      </c>
      <c r="E63" s="75">
        <v>9000000</v>
      </c>
      <c r="F63" s="75">
        <v>9000000</v>
      </c>
      <c r="G63" s="75">
        <v>18355872.600000001</v>
      </c>
    </row>
    <row r="64" spans="1:7" x14ac:dyDescent="0.25">
      <c r="A64" s="63" t="s">
        <v>611</v>
      </c>
      <c r="B64" s="75">
        <v>0</v>
      </c>
      <c r="C64" s="75">
        <v>500000</v>
      </c>
      <c r="D64" s="75">
        <v>500000</v>
      </c>
      <c r="E64" s="75">
        <v>0</v>
      </c>
      <c r="F64" s="75">
        <v>0</v>
      </c>
      <c r="G64" s="75">
        <v>500000</v>
      </c>
    </row>
    <row r="65" spans="1:7" x14ac:dyDescent="0.25">
      <c r="A65" s="63" t="s">
        <v>616</v>
      </c>
      <c r="B65" s="75">
        <v>8700000</v>
      </c>
      <c r="C65" s="75">
        <v>3586857.67</v>
      </c>
      <c r="D65" s="75">
        <v>12286857.67</v>
      </c>
      <c r="E65" s="75">
        <v>0</v>
      </c>
      <c r="F65" s="75">
        <v>0</v>
      </c>
      <c r="G65" s="75">
        <v>12286857.67</v>
      </c>
    </row>
    <row r="66" spans="1:7" x14ac:dyDescent="0.25">
      <c r="A66" s="63" t="s">
        <v>617</v>
      </c>
      <c r="B66" s="75">
        <v>0</v>
      </c>
      <c r="C66" s="75">
        <v>11776912.27</v>
      </c>
      <c r="D66" s="75">
        <v>11776912.27</v>
      </c>
      <c r="E66" s="75">
        <v>1024261.96</v>
      </c>
      <c r="F66" s="75">
        <v>1024261.96</v>
      </c>
      <c r="G66" s="75">
        <v>10752650.310000001</v>
      </c>
    </row>
    <row r="67" spans="1:7" x14ac:dyDescent="0.25">
      <c r="A67" s="63" t="s">
        <v>644</v>
      </c>
      <c r="B67" s="75">
        <v>55398787</v>
      </c>
      <c r="C67" s="75">
        <v>174072890.19999999</v>
      </c>
      <c r="D67" s="75">
        <v>229471677.19999999</v>
      </c>
      <c r="E67" s="75">
        <v>9001457.9600000009</v>
      </c>
      <c r="F67" s="75">
        <v>9001457.9600000009</v>
      </c>
      <c r="G67" s="75">
        <v>220470219.24000001</v>
      </c>
    </row>
    <row r="68" spans="1:7" x14ac:dyDescent="0.25">
      <c r="A68" s="63" t="s">
        <v>620</v>
      </c>
      <c r="B68" s="75">
        <v>9832820</v>
      </c>
      <c r="C68" s="75">
        <v>50000</v>
      </c>
      <c r="D68" s="75">
        <v>9882820</v>
      </c>
      <c r="E68" s="75">
        <v>1924519.43</v>
      </c>
      <c r="F68" s="75">
        <v>1841869.43</v>
      </c>
      <c r="G68" s="75">
        <v>7958300.5700000003</v>
      </c>
    </row>
    <row r="69" spans="1:7" x14ac:dyDescent="0.25">
      <c r="A69" s="63" t="s">
        <v>645</v>
      </c>
      <c r="B69" s="75">
        <v>3435239</v>
      </c>
      <c r="C69" s="75">
        <v>125000</v>
      </c>
      <c r="D69" s="75">
        <v>3560239</v>
      </c>
      <c r="E69" s="75">
        <v>582117.48</v>
      </c>
      <c r="F69" s="75">
        <v>582117.48</v>
      </c>
      <c r="G69" s="75">
        <v>2978121.52</v>
      </c>
    </row>
    <row r="70" spans="1:7" x14ac:dyDescent="0.25">
      <c r="A70" s="63" t="s">
        <v>646</v>
      </c>
      <c r="B70" s="75">
        <v>1415438</v>
      </c>
      <c r="C70" s="75">
        <v>0</v>
      </c>
      <c r="D70" s="75">
        <v>1415438</v>
      </c>
      <c r="E70" s="75">
        <v>285880.08</v>
      </c>
      <c r="F70" s="75">
        <v>285880.08</v>
      </c>
      <c r="G70" s="75">
        <v>1129557.92</v>
      </c>
    </row>
    <row r="71" spans="1:7" x14ac:dyDescent="0.25">
      <c r="A71" s="63" t="s">
        <v>647</v>
      </c>
      <c r="B71" s="75">
        <v>480168</v>
      </c>
      <c r="C71" s="75">
        <v>20000</v>
      </c>
      <c r="D71" s="75">
        <v>500168</v>
      </c>
      <c r="E71" s="75">
        <v>95459</v>
      </c>
      <c r="F71" s="75">
        <v>95459</v>
      </c>
      <c r="G71" s="75">
        <v>404709</v>
      </c>
    </row>
    <row r="72" spans="1:7" x14ac:dyDescent="0.25">
      <c r="A72" s="63" t="s">
        <v>621</v>
      </c>
      <c r="B72" s="75">
        <v>0</v>
      </c>
      <c r="C72" s="75">
        <v>275000</v>
      </c>
      <c r="D72" s="75">
        <v>275000</v>
      </c>
      <c r="E72" s="75">
        <v>0</v>
      </c>
      <c r="F72" s="75">
        <v>0</v>
      </c>
      <c r="G72" s="75">
        <v>275000</v>
      </c>
    </row>
    <row r="73" spans="1:7" x14ac:dyDescent="0.25">
      <c r="A73" s="63" t="s">
        <v>623</v>
      </c>
      <c r="B73" s="75">
        <v>15800000</v>
      </c>
      <c r="C73" s="75">
        <v>1000000</v>
      </c>
      <c r="D73" s="75">
        <v>16800000</v>
      </c>
      <c r="E73" s="75">
        <v>3606559.11</v>
      </c>
      <c r="F73" s="75">
        <v>3606559.11</v>
      </c>
      <c r="G73" s="75">
        <v>13193440.890000001</v>
      </c>
    </row>
    <row r="74" spans="1:7" x14ac:dyDescent="0.25">
      <c r="A74" s="63" t="s">
        <v>624</v>
      </c>
      <c r="B74" s="75">
        <v>9400000</v>
      </c>
      <c r="C74" s="75">
        <v>1600000</v>
      </c>
      <c r="D74" s="75">
        <v>11000000</v>
      </c>
      <c r="E74" s="75">
        <v>3187821.71</v>
      </c>
      <c r="F74" s="75">
        <v>2705844.71</v>
      </c>
      <c r="G74" s="75">
        <v>7812178.29</v>
      </c>
    </row>
    <row r="75" spans="1:7" x14ac:dyDescent="0.25">
      <c r="A75" s="63" t="s">
        <v>632</v>
      </c>
      <c r="B75" s="75">
        <v>0</v>
      </c>
      <c r="C75" s="75">
        <v>1443000</v>
      </c>
      <c r="D75" s="75">
        <v>1443000</v>
      </c>
      <c r="E75" s="75">
        <v>263000</v>
      </c>
      <c r="F75" s="75">
        <v>263000</v>
      </c>
      <c r="G75" s="75">
        <v>1180000</v>
      </c>
    </row>
    <row r="76" spans="1:7" x14ac:dyDescent="0.25">
      <c r="A76" s="63" t="s">
        <v>634</v>
      </c>
      <c r="B76" s="75">
        <v>0</v>
      </c>
      <c r="C76" s="75">
        <v>6641873.1799999997</v>
      </c>
      <c r="D76" s="75">
        <v>6641873.1799999997</v>
      </c>
      <c r="E76" s="75">
        <v>0</v>
      </c>
      <c r="F76" s="75">
        <v>0</v>
      </c>
      <c r="G76" s="75">
        <v>6641873.1799999997</v>
      </c>
    </row>
    <row r="77" spans="1:7" x14ac:dyDescent="0.25">
      <c r="A77" s="63" t="s">
        <v>638</v>
      </c>
      <c r="B77" s="75">
        <v>0</v>
      </c>
      <c r="C77" s="75">
        <v>100000</v>
      </c>
      <c r="D77" s="75">
        <v>100000</v>
      </c>
      <c r="E77" s="75">
        <v>0</v>
      </c>
      <c r="F77" s="75">
        <v>0</v>
      </c>
      <c r="G77" s="75">
        <v>100000</v>
      </c>
    </row>
    <row r="78" spans="1:7" x14ac:dyDescent="0.25">
      <c r="A78" s="31" t="s">
        <v>150</v>
      </c>
      <c r="B78" s="49"/>
      <c r="C78" s="49"/>
      <c r="D78" s="49"/>
      <c r="E78" s="49"/>
      <c r="F78" s="49"/>
      <c r="G78" s="49"/>
    </row>
    <row r="79" spans="1:7" x14ac:dyDescent="0.25">
      <c r="A79" s="3" t="s">
        <v>379</v>
      </c>
      <c r="B79" s="4">
        <f t="shared" ref="B79:G79" si="2">SUM(B60,B9)</f>
        <v>546000000</v>
      </c>
      <c r="C79" s="4">
        <f t="shared" si="2"/>
        <v>514000000</v>
      </c>
      <c r="D79" s="4">
        <f t="shared" si="2"/>
        <v>1060000000</v>
      </c>
      <c r="E79" s="4">
        <f t="shared" si="2"/>
        <v>163668812.94999999</v>
      </c>
      <c r="F79" s="4">
        <f t="shared" si="2"/>
        <v>158339523.29999995</v>
      </c>
      <c r="G79" s="4">
        <f t="shared" si="2"/>
        <v>896331187.04999995</v>
      </c>
    </row>
    <row r="80" spans="1:7" x14ac:dyDescent="0.25">
      <c r="A80" s="55"/>
      <c r="B80" s="55"/>
      <c r="C80" s="55"/>
      <c r="D80" s="55"/>
      <c r="E80" s="55"/>
      <c r="F80" s="55"/>
      <c r="G8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59:G60 B9:G9 B78:G7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8:G79 B9:G9 B59:G6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67" zoomScale="120" zoomScaleNormal="120" workbookViewId="0">
      <selection activeCell="F69" sqref="F6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3" t="s">
        <v>384</v>
      </c>
      <c r="B1" s="184"/>
      <c r="C1" s="184"/>
      <c r="D1" s="184"/>
      <c r="E1" s="184"/>
      <c r="F1" s="184"/>
      <c r="G1" s="184"/>
    </row>
    <row r="2" spans="1:7" x14ac:dyDescent="0.25">
      <c r="A2" s="110" t="str">
        <f>'Formato 1'!A2</f>
        <v>Municipio de Valle de Santiago,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385</v>
      </c>
      <c r="B3" s="114"/>
      <c r="C3" s="114"/>
      <c r="D3" s="114"/>
      <c r="E3" s="114"/>
      <c r="F3" s="114"/>
      <c r="G3" s="115"/>
    </row>
    <row r="4" spans="1:7" x14ac:dyDescent="0.25">
      <c r="A4" s="113" t="s">
        <v>386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2" t="s">
        <v>4</v>
      </c>
      <c r="B7" s="180" t="s">
        <v>298</v>
      </c>
      <c r="C7" s="181"/>
      <c r="D7" s="181"/>
      <c r="E7" s="181"/>
      <c r="F7" s="182"/>
      <c r="G7" s="176" t="s">
        <v>387</v>
      </c>
    </row>
    <row r="8" spans="1:7" ht="30" x14ac:dyDescent="0.25">
      <c r="A8" s="173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175"/>
    </row>
    <row r="9" spans="1:7" ht="16.5" customHeight="1" x14ac:dyDescent="0.25">
      <c r="A9" s="26" t="s">
        <v>389</v>
      </c>
      <c r="B9" s="30">
        <f>SUM(B10,B19,B27,B37)</f>
        <v>323000000.00000006</v>
      </c>
      <c r="C9" s="30">
        <f t="shared" ref="C9:G9" si="0">SUM(C10,C19,C27,C37)</f>
        <v>135940295.08999997</v>
      </c>
      <c r="D9" s="30">
        <f t="shared" si="0"/>
        <v>458940295.09000003</v>
      </c>
      <c r="E9" s="30">
        <f t="shared" si="0"/>
        <v>72693449.930000007</v>
      </c>
      <c r="F9" s="30">
        <f t="shared" si="0"/>
        <v>68050894.780000001</v>
      </c>
      <c r="G9" s="30">
        <f t="shared" si="0"/>
        <v>386246845.16000003</v>
      </c>
    </row>
    <row r="10" spans="1:7" ht="15" customHeight="1" x14ac:dyDescent="0.25">
      <c r="A10" s="58" t="s">
        <v>390</v>
      </c>
      <c r="B10" s="47">
        <v>155947574.71000001</v>
      </c>
      <c r="C10" s="47">
        <v>22289121.329999998</v>
      </c>
      <c r="D10" s="47">
        <v>178236696.03999999</v>
      </c>
      <c r="E10" s="47">
        <v>20848804.5</v>
      </c>
      <c r="F10" s="47">
        <v>19692088.829999998</v>
      </c>
      <c r="G10" s="47">
        <v>157387891.53999999</v>
      </c>
    </row>
    <row r="11" spans="1:7" x14ac:dyDescent="0.25">
      <c r="A11" s="77" t="s">
        <v>391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392</v>
      </c>
      <c r="B12" s="47">
        <v>2138890</v>
      </c>
      <c r="C12" s="47">
        <v>142000</v>
      </c>
      <c r="D12" s="47">
        <v>2280890</v>
      </c>
      <c r="E12" s="47">
        <v>428156.09</v>
      </c>
      <c r="F12" s="47">
        <v>428156.09</v>
      </c>
      <c r="G12" s="47">
        <v>1852733.91</v>
      </c>
    </row>
    <row r="13" spans="1:7" x14ac:dyDescent="0.25">
      <c r="A13" s="77" t="s">
        <v>393</v>
      </c>
      <c r="B13" s="47">
        <v>83291274</v>
      </c>
      <c r="C13" s="47">
        <v>1566000</v>
      </c>
      <c r="D13" s="47">
        <v>84857274</v>
      </c>
      <c r="E13" s="47">
        <v>15794870.23</v>
      </c>
      <c r="F13" s="47">
        <v>15069167.560000001</v>
      </c>
      <c r="G13" s="47">
        <v>69062403.769999996</v>
      </c>
    </row>
    <row r="14" spans="1:7" x14ac:dyDescent="0.25">
      <c r="A14" s="77" t="s">
        <v>394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395</v>
      </c>
      <c r="B15" s="47">
        <v>62730711.710000001</v>
      </c>
      <c r="C15" s="47">
        <v>-36515193.670000002</v>
      </c>
      <c r="D15" s="47">
        <v>26215518.039999999</v>
      </c>
      <c r="E15" s="47">
        <v>3131478.94</v>
      </c>
      <c r="F15" s="47">
        <v>3101980.94</v>
      </c>
      <c r="G15" s="47">
        <v>23084039.100000001</v>
      </c>
    </row>
    <row r="16" spans="1:7" x14ac:dyDescent="0.25">
      <c r="A16" s="77" t="s">
        <v>396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397</v>
      </c>
      <c r="B17" s="47">
        <v>0</v>
      </c>
      <c r="C17" s="47">
        <v>57096315</v>
      </c>
      <c r="D17" s="47">
        <v>57096315</v>
      </c>
      <c r="E17" s="47">
        <v>0</v>
      </c>
      <c r="F17" s="47">
        <v>0</v>
      </c>
      <c r="G17" s="47">
        <v>57096315</v>
      </c>
    </row>
    <row r="18" spans="1:7" x14ac:dyDescent="0.25">
      <c r="A18" s="77" t="s">
        <v>398</v>
      </c>
      <c r="B18" s="47">
        <v>7786699</v>
      </c>
      <c r="C18" s="47">
        <v>0</v>
      </c>
      <c r="D18" s="47">
        <v>7786699</v>
      </c>
      <c r="E18" s="47">
        <v>1494299.24</v>
      </c>
      <c r="F18" s="47">
        <v>1092784.24</v>
      </c>
      <c r="G18" s="47">
        <v>6292399.7599999998</v>
      </c>
    </row>
    <row r="19" spans="1:7" x14ac:dyDescent="0.25">
      <c r="A19" s="58" t="s">
        <v>399</v>
      </c>
      <c r="B19" s="47">
        <v>115777552</v>
      </c>
      <c r="C19" s="47">
        <v>90623730.959999993</v>
      </c>
      <c r="D19" s="47">
        <v>206401282.96000001</v>
      </c>
      <c r="E19" s="47">
        <v>39901075.359999999</v>
      </c>
      <c r="F19" s="47">
        <v>36431458.32</v>
      </c>
      <c r="G19" s="47">
        <v>166500207.59999999</v>
      </c>
    </row>
    <row r="20" spans="1:7" x14ac:dyDescent="0.25">
      <c r="A20" s="77" t="s">
        <v>400</v>
      </c>
      <c r="B20" s="47">
        <v>12490135</v>
      </c>
      <c r="C20" s="47">
        <v>7719019.5999999996</v>
      </c>
      <c r="D20" s="47">
        <v>20209154.600000001</v>
      </c>
      <c r="E20" s="47">
        <v>2447359.27</v>
      </c>
      <c r="F20" s="47">
        <v>2425447.27</v>
      </c>
      <c r="G20" s="47">
        <v>17761795.329999998</v>
      </c>
    </row>
    <row r="21" spans="1:7" x14ac:dyDescent="0.25">
      <c r="A21" s="77" t="s">
        <v>401</v>
      </c>
      <c r="B21" s="47">
        <v>56293458</v>
      </c>
      <c r="C21" s="47">
        <v>62336696.640000001</v>
      </c>
      <c r="D21" s="47">
        <v>118630154.64</v>
      </c>
      <c r="E21" s="47">
        <v>19539050.760000002</v>
      </c>
      <c r="F21" s="47">
        <v>16241829.66</v>
      </c>
      <c r="G21" s="47">
        <v>99091103.879999995</v>
      </c>
    </row>
    <row r="22" spans="1:7" x14ac:dyDescent="0.25">
      <c r="A22" s="77" t="s">
        <v>402</v>
      </c>
      <c r="B22" s="47">
        <v>994861</v>
      </c>
      <c r="C22" s="47">
        <v>8500000</v>
      </c>
      <c r="D22" s="47">
        <v>9494861</v>
      </c>
      <c r="E22" s="47">
        <v>284607.83</v>
      </c>
      <c r="F22" s="47">
        <v>284607.83</v>
      </c>
      <c r="G22" s="47">
        <v>9210253.1699999999</v>
      </c>
    </row>
    <row r="23" spans="1:7" x14ac:dyDescent="0.25">
      <c r="A23" s="77" t="s">
        <v>403</v>
      </c>
      <c r="B23" s="47">
        <v>9947885</v>
      </c>
      <c r="C23" s="47">
        <v>4417586.1900000004</v>
      </c>
      <c r="D23" s="47">
        <v>14365471.189999999</v>
      </c>
      <c r="E23" s="47">
        <v>2588510.71</v>
      </c>
      <c r="F23" s="47">
        <v>2582588.91</v>
      </c>
      <c r="G23" s="47">
        <v>11776960.48</v>
      </c>
    </row>
    <row r="24" spans="1:7" x14ac:dyDescent="0.25">
      <c r="A24" s="77" t="s">
        <v>404</v>
      </c>
      <c r="B24" s="47">
        <v>12175352</v>
      </c>
      <c r="C24" s="47">
        <v>300000</v>
      </c>
      <c r="D24" s="47">
        <v>12475352</v>
      </c>
      <c r="E24" s="47">
        <v>5369968</v>
      </c>
      <c r="F24" s="47">
        <v>5301328</v>
      </c>
      <c r="G24" s="47">
        <v>7105384</v>
      </c>
    </row>
    <row r="25" spans="1:7" x14ac:dyDescent="0.25">
      <c r="A25" s="77" t="s">
        <v>405</v>
      </c>
      <c r="B25" s="47">
        <v>23875861</v>
      </c>
      <c r="C25" s="47">
        <v>7350428.5300000003</v>
      </c>
      <c r="D25" s="47">
        <v>31226289.530000001</v>
      </c>
      <c r="E25" s="47">
        <v>9671578.7899999991</v>
      </c>
      <c r="F25" s="47">
        <v>9595656.6500000004</v>
      </c>
      <c r="G25" s="47">
        <v>21554710.739999998</v>
      </c>
    </row>
    <row r="26" spans="1:7" x14ac:dyDescent="0.25">
      <c r="A26" s="77" t="s">
        <v>406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407</v>
      </c>
      <c r="B27" s="47">
        <v>33266798</v>
      </c>
      <c r="C27" s="47">
        <v>20842942.800000001</v>
      </c>
      <c r="D27" s="47">
        <v>54109740.799999997</v>
      </c>
      <c r="E27" s="47">
        <v>5268327.2</v>
      </c>
      <c r="F27" s="47">
        <v>5252104.76</v>
      </c>
      <c r="G27" s="47">
        <v>48841413.600000001</v>
      </c>
    </row>
    <row r="28" spans="1:7" x14ac:dyDescent="0.25">
      <c r="A28" s="80" t="s">
        <v>408</v>
      </c>
      <c r="B28" s="47">
        <v>9443809</v>
      </c>
      <c r="C28" s="47">
        <v>1160121.8999999999</v>
      </c>
      <c r="D28" s="47">
        <v>10603930.9</v>
      </c>
      <c r="E28" s="47">
        <v>1920873.91</v>
      </c>
      <c r="F28" s="47">
        <v>1904651.47</v>
      </c>
      <c r="G28" s="47">
        <v>8683056.9900000002</v>
      </c>
    </row>
    <row r="29" spans="1:7" x14ac:dyDescent="0.25">
      <c r="A29" s="77" t="s">
        <v>409</v>
      </c>
      <c r="B29" s="47">
        <v>13234421</v>
      </c>
      <c r="C29" s="47">
        <v>16676006.52</v>
      </c>
      <c r="D29" s="47">
        <v>29910427.52</v>
      </c>
      <c r="E29" s="47">
        <v>3154241.38</v>
      </c>
      <c r="F29" s="47">
        <v>3154241.38</v>
      </c>
      <c r="G29" s="47">
        <v>26756186.140000001</v>
      </c>
    </row>
    <row r="30" spans="1:7" x14ac:dyDescent="0.25">
      <c r="A30" s="77" t="s">
        <v>410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411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412</v>
      </c>
      <c r="B32" s="47">
        <v>0</v>
      </c>
      <c r="C32" s="47">
        <v>2536814.38</v>
      </c>
      <c r="D32" s="47">
        <v>2536814.38</v>
      </c>
      <c r="E32" s="47">
        <v>0</v>
      </c>
      <c r="F32" s="47">
        <v>0</v>
      </c>
      <c r="G32" s="47">
        <v>2536814.38</v>
      </c>
    </row>
    <row r="33" spans="1:7" ht="14.45" customHeight="1" x14ac:dyDescent="0.25">
      <c r="A33" s="77" t="s">
        <v>413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414</v>
      </c>
      <c r="B34" s="47">
        <v>10588568</v>
      </c>
      <c r="C34" s="47">
        <v>470000</v>
      </c>
      <c r="D34" s="47">
        <v>11058568</v>
      </c>
      <c r="E34" s="47">
        <v>193211.91</v>
      </c>
      <c r="F34" s="47">
        <v>193211.91</v>
      </c>
      <c r="G34" s="47">
        <v>10865356.09</v>
      </c>
    </row>
    <row r="35" spans="1:7" ht="14.45" customHeight="1" x14ac:dyDescent="0.25">
      <c r="A35" s="77" t="s">
        <v>415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416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417</v>
      </c>
      <c r="B37" s="47">
        <v>18008075.289999999</v>
      </c>
      <c r="C37" s="47">
        <v>2184500</v>
      </c>
      <c r="D37" s="47">
        <v>20192575.289999999</v>
      </c>
      <c r="E37" s="47">
        <v>6675242.8700000001</v>
      </c>
      <c r="F37" s="47">
        <v>6675242.8700000001</v>
      </c>
      <c r="G37" s="47">
        <v>13517332.42</v>
      </c>
    </row>
    <row r="38" spans="1:7" x14ac:dyDescent="0.25">
      <c r="A38" s="80" t="s">
        <v>418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419</v>
      </c>
      <c r="B39" s="47">
        <v>18008075.289999999</v>
      </c>
      <c r="C39" s="47">
        <v>2184500</v>
      </c>
      <c r="D39" s="47">
        <v>20192575.289999999</v>
      </c>
      <c r="E39" s="47">
        <v>6675242.8700000001</v>
      </c>
      <c r="F39" s="47">
        <v>6675242.8700000001</v>
      </c>
      <c r="G39" s="47">
        <v>13517332.42</v>
      </c>
    </row>
    <row r="40" spans="1:7" x14ac:dyDescent="0.25">
      <c r="A40" s="80" t="s">
        <v>420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422</v>
      </c>
      <c r="B43" s="4">
        <f>SUM(B44,B53,B61,B71)</f>
        <v>223000000</v>
      </c>
      <c r="C43" s="4">
        <f t="shared" ref="C43:G43" si="1">SUM(C44,C53,C61,C71)</f>
        <v>378059704.90999997</v>
      </c>
      <c r="D43" s="4">
        <f t="shared" si="1"/>
        <v>601059704.91000009</v>
      </c>
      <c r="E43" s="4">
        <f t="shared" si="1"/>
        <v>90975363.020000011</v>
      </c>
      <c r="F43" s="4">
        <f t="shared" si="1"/>
        <v>90288628.520000011</v>
      </c>
      <c r="G43" s="4">
        <f t="shared" si="1"/>
        <v>510084341.89000005</v>
      </c>
    </row>
    <row r="44" spans="1:7" x14ac:dyDescent="0.25">
      <c r="A44" s="58" t="s">
        <v>390</v>
      </c>
      <c r="B44" s="47">
        <v>105236984.56</v>
      </c>
      <c r="C44" s="47">
        <v>174046085.02000001</v>
      </c>
      <c r="D44" s="47">
        <v>279283069.57999998</v>
      </c>
      <c r="E44" s="47">
        <v>19947318.850000001</v>
      </c>
      <c r="F44" s="47">
        <v>19382691.850000001</v>
      </c>
      <c r="G44" s="47">
        <v>259335750.72999999</v>
      </c>
    </row>
    <row r="45" spans="1:7" x14ac:dyDescent="0.25">
      <c r="A45" s="80" t="s">
        <v>391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392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393</v>
      </c>
      <c r="B47" s="47">
        <v>25200000</v>
      </c>
      <c r="C47" s="47">
        <v>2600000</v>
      </c>
      <c r="D47" s="47">
        <v>27800000</v>
      </c>
      <c r="E47" s="47">
        <v>6794380.8200000003</v>
      </c>
      <c r="F47" s="47">
        <v>6312403.8200000003</v>
      </c>
      <c r="G47" s="47">
        <v>21005619.18</v>
      </c>
    </row>
    <row r="48" spans="1:7" x14ac:dyDescent="0.25">
      <c r="A48" s="80" t="s">
        <v>394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395</v>
      </c>
      <c r="B49" s="47">
        <v>9474532.5600000005</v>
      </c>
      <c r="C49" s="47">
        <v>-2821805.18</v>
      </c>
      <c r="D49" s="47">
        <v>6652727.3799999999</v>
      </c>
      <c r="E49" s="47">
        <v>1263504.08</v>
      </c>
      <c r="F49" s="47">
        <v>1263504.08</v>
      </c>
      <c r="G49" s="47">
        <v>5389223.2999999998</v>
      </c>
    </row>
    <row r="50" spans="1:7" x14ac:dyDescent="0.25">
      <c r="A50" s="80" t="s">
        <v>396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397</v>
      </c>
      <c r="B51" s="47">
        <v>70562452</v>
      </c>
      <c r="C51" s="47">
        <v>174267890.19999999</v>
      </c>
      <c r="D51" s="47">
        <v>244830342.19999999</v>
      </c>
      <c r="E51" s="47">
        <v>11889433.949999999</v>
      </c>
      <c r="F51" s="47">
        <v>11806783.949999999</v>
      </c>
      <c r="G51" s="47">
        <v>232940908.25</v>
      </c>
    </row>
    <row r="52" spans="1:7" x14ac:dyDescent="0.25">
      <c r="A52" s="80" t="s">
        <v>398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399</v>
      </c>
      <c r="B53" s="47">
        <v>115355872.59999999</v>
      </c>
      <c r="C53" s="47">
        <v>163596093.75999999</v>
      </c>
      <c r="D53" s="47">
        <v>278951966.36000001</v>
      </c>
      <c r="E53" s="47">
        <v>62711249.109999999</v>
      </c>
      <c r="F53" s="47">
        <v>62666324.170000002</v>
      </c>
      <c r="G53" s="47">
        <v>216240717.25</v>
      </c>
    </row>
    <row r="54" spans="1:7" x14ac:dyDescent="0.25">
      <c r="A54" s="80" t="s">
        <v>400</v>
      </c>
      <c r="B54" s="47">
        <v>0</v>
      </c>
      <c r="C54" s="47">
        <v>2564255.52</v>
      </c>
      <c r="D54" s="47">
        <v>2564255.52</v>
      </c>
      <c r="E54" s="47">
        <v>0</v>
      </c>
      <c r="F54" s="47">
        <v>0</v>
      </c>
      <c r="G54" s="47">
        <v>2564255.52</v>
      </c>
    </row>
    <row r="55" spans="1:7" x14ac:dyDescent="0.25">
      <c r="A55" s="80" t="s">
        <v>401</v>
      </c>
      <c r="B55" s="47">
        <v>115355872.59999999</v>
      </c>
      <c r="C55" s="47">
        <v>144487357.30000001</v>
      </c>
      <c r="D55" s="47">
        <v>259843229.90000001</v>
      </c>
      <c r="E55" s="47">
        <v>62201201.439999998</v>
      </c>
      <c r="F55" s="47">
        <v>62156276.5</v>
      </c>
      <c r="G55" s="47">
        <v>197642028.46000001</v>
      </c>
    </row>
    <row r="56" spans="1:7" x14ac:dyDescent="0.25">
      <c r="A56" s="80" t="s">
        <v>402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403</v>
      </c>
      <c r="B57" s="47">
        <v>0</v>
      </c>
      <c r="C57" s="47">
        <v>16544480.939999999</v>
      </c>
      <c r="D57" s="47">
        <v>16544480.939999999</v>
      </c>
      <c r="E57" s="47">
        <v>510047.67</v>
      </c>
      <c r="F57" s="47">
        <v>510047.67</v>
      </c>
      <c r="G57" s="47">
        <v>16034433.27</v>
      </c>
    </row>
    <row r="58" spans="1:7" x14ac:dyDescent="0.25">
      <c r="A58" s="80" t="s">
        <v>404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405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406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407</v>
      </c>
      <c r="B61" s="47">
        <v>0</v>
      </c>
      <c r="C61" s="47">
        <v>40417526.130000003</v>
      </c>
      <c r="D61" s="47">
        <v>40417526.130000003</v>
      </c>
      <c r="E61" s="47">
        <v>7918300.0800000001</v>
      </c>
      <c r="F61" s="47">
        <v>7841117.5199999996</v>
      </c>
      <c r="G61" s="47">
        <v>32499226.050000001</v>
      </c>
    </row>
    <row r="62" spans="1:7" x14ac:dyDescent="0.25">
      <c r="A62" s="80" t="s">
        <v>408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409</v>
      </c>
      <c r="B63" s="47">
        <v>0</v>
      </c>
      <c r="C63" s="47">
        <v>11776912.27</v>
      </c>
      <c r="D63" s="47">
        <v>11776912.27</v>
      </c>
      <c r="E63" s="47">
        <v>1024261.96</v>
      </c>
      <c r="F63" s="47">
        <v>1024261.96</v>
      </c>
      <c r="G63" s="47">
        <v>10752650.310000001</v>
      </c>
    </row>
    <row r="64" spans="1:7" x14ac:dyDescent="0.25">
      <c r="A64" s="80" t="s">
        <v>410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411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412</v>
      </c>
      <c r="B66" s="47">
        <v>0</v>
      </c>
      <c r="C66" s="47">
        <v>27197613.859999999</v>
      </c>
      <c r="D66" s="47">
        <v>27197613.859999999</v>
      </c>
      <c r="E66" s="47">
        <v>6631038.1200000001</v>
      </c>
      <c r="F66" s="47">
        <v>6553855.5599999996</v>
      </c>
      <c r="G66" s="47">
        <v>20566575.739999998</v>
      </c>
    </row>
    <row r="67" spans="1:7" x14ac:dyDescent="0.25">
      <c r="A67" s="80" t="s">
        <v>413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414</v>
      </c>
      <c r="B68" s="47">
        <v>0</v>
      </c>
      <c r="C68" s="47">
        <v>1443000</v>
      </c>
      <c r="D68" s="47">
        <v>1443000</v>
      </c>
      <c r="E68" s="47">
        <v>263000</v>
      </c>
      <c r="F68" s="47">
        <v>263000</v>
      </c>
      <c r="G68" s="47">
        <v>1180000</v>
      </c>
    </row>
    <row r="69" spans="1:7" x14ac:dyDescent="0.25">
      <c r="A69" s="80" t="s">
        <v>415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416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417</v>
      </c>
      <c r="B71" s="47">
        <v>2407142.84</v>
      </c>
      <c r="C71" s="47">
        <v>0</v>
      </c>
      <c r="D71" s="47">
        <v>2407142.84</v>
      </c>
      <c r="E71" s="47">
        <v>398494.98</v>
      </c>
      <c r="F71" s="47">
        <v>398494.98</v>
      </c>
      <c r="G71" s="47">
        <v>2008647.86</v>
      </c>
    </row>
    <row r="72" spans="1:7" x14ac:dyDescent="0.25">
      <c r="A72" s="80" t="s">
        <v>418</v>
      </c>
      <c r="B72" s="47">
        <v>2407142.84</v>
      </c>
      <c r="C72" s="47">
        <v>0</v>
      </c>
      <c r="D72" s="47">
        <v>2407142.84</v>
      </c>
      <c r="E72" s="47">
        <v>398494.98</v>
      </c>
      <c r="F72" s="47">
        <v>398494.98</v>
      </c>
      <c r="G72" s="47">
        <v>2008647.86</v>
      </c>
    </row>
    <row r="73" spans="1:7" ht="30" x14ac:dyDescent="0.25">
      <c r="A73" s="80" t="s">
        <v>419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546000000</v>
      </c>
      <c r="C77" s="4">
        <f t="shared" ref="C77:G77" si="2">C43+C9</f>
        <v>513999999.99999994</v>
      </c>
      <c r="D77" s="4">
        <f t="shared" si="2"/>
        <v>1060000000.0000001</v>
      </c>
      <c r="E77" s="4">
        <f t="shared" si="2"/>
        <v>163668812.95000002</v>
      </c>
      <c r="F77" s="4">
        <f t="shared" si="2"/>
        <v>158339523.30000001</v>
      </c>
      <c r="G77" s="4">
        <f t="shared" si="2"/>
        <v>896331187.05000007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42:G43 B7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25" zoomScale="120" zoomScaleNormal="120" workbookViewId="0">
      <selection activeCell="C39" sqref="C3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7" t="s">
        <v>423</v>
      </c>
      <c r="B1" s="169"/>
      <c r="C1" s="169"/>
      <c r="D1" s="169"/>
      <c r="E1" s="169"/>
      <c r="F1" s="169"/>
      <c r="G1" s="170"/>
    </row>
    <row r="2" spans="1:7" x14ac:dyDescent="0.25">
      <c r="A2" s="110" t="str">
        <f>'Formato 1'!A2</f>
        <v>Municipio de Valle de Santiago,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424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72" t="s">
        <v>425</v>
      </c>
      <c r="B7" s="175" t="s">
        <v>298</v>
      </c>
      <c r="C7" s="175"/>
      <c r="D7" s="175"/>
      <c r="E7" s="175"/>
      <c r="F7" s="175"/>
      <c r="G7" s="175" t="s">
        <v>299</v>
      </c>
    </row>
    <row r="8" spans="1:7" ht="30" x14ac:dyDescent="0.25">
      <c r="A8" s="173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185"/>
    </row>
    <row r="9" spans="1:7" ht="15.75" customHeight="1" x14ac:dyDescent="0.25">
      <c r="A9" s="26" t="s">
        <v>426</v>
      </c>
      <c r="B9" s="119">
        <f>SUM(B10,B11,B12,B15,B16,B19)</f>
        <v>136703147</v>
      </c>
      <c r="C9" s="119">
        <f t="shared" ref="C9:G9" si="0">SUM(C10,C11,C12,C15,C16,C19)</f>
        <v>1000000</v>
      </c>
      <c r="D9" s="119">
        <f t="shared" si="0"/>
        <v>137703147</v>
      </c>
      <c r="E9" s="119">
        <f t="shared" si="0"/>
        <v>26208383.780000001</v>
      </c>
      <c r="F9" s="119">
        <f t="shared" si="0"/>
        <v>25509190.129999999</v>
      </c>
      <c r="G9" s="119">
        <f t="shared" si="0"/>
        <v>111494763.22</v>
      </c>
    </row>
    <row r="10" spans="1:7" x14ac:dyDescent="0.25">
      <c r="A10" s="58" t="s">
        <v>427</v>
      </c>
      <c r="B10" s="75">
        <v>136703147</v>
      </c>
      <c r="C10" s="75">
        <v>1000000</v>
      </c>
      <c r="D10" s="75">
        <v>137703147</v>
      </c>
      <c r="E10" s="75">
        <v>26208383.780000001</v>
      </c>
      <c r="F10" s="75">
        <v>25509190.129999999</v>
      </c>
      <c r="G10" s="76">
        <v>111494763.22</v>
      </c>
    </row>
    <row r="11" spans="1:7" ht="15.75" customHeight="1" x14ac:dyDescent="0.25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429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433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437</v>
      </c>
      <c r="B21" s="119">
        <f>SUM(B22,B23,B24,B27,B28,B31)</f>
        <v>75212452</v>
      </c>
      <c r="C21" s="119">
        <f t="shared" ref="C21:F21" si="4">SUM(C22,C23,C24,C27,C28,C31)</f>
        <v>1600000</v>
      </c>
      <c r="D21" s="119">
        <f t="shared" si="4"/>
        <v>76812452</v>
      </c>
      <c r="E21" s="119">
        <f t="shared" si="4"/>
        <v>14292897.67</v>
      </c>
      <c r="F21" s="119">
        <f t="shared" si="4"/>
        <v>13918852.67</v>
      </c>
      <c r="G21" s="119">
        <f>SUM(G22,G23,G24,G27,G28,G31)</f>
        <v>62519554.329999998</v>
      </c>
    </row>
    <row r="22" spans="1:7" x14ac:dyDescent="0.25">
      <c r="A22" s="58" t="s">
        <v>427</v>
      </c>
      <c r="B22" s="75">
        <v>75212452</v>
      </c>
      <c r="C22" s="75">
        <v>1600000</v>
      </c>
      <c r="D22" s="75">
        <v>76812452</v>
      </c>
      <c r="E22" s="75">
        <v>14292897.67</v>
      </c>
      <c r="F22" s="75">
        <v>13918852.67</v>
      </c>
      <c r="G22" s="76">
        <v>62519554.329999998</v>
      </c>
    </row>
    <row r="23" spans="1:7" x14ac:dyDescent="0.25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ref="G23:G31" si="5">D23-E23</f>
        <v>0</v>
      </c>
    </row>
    <row r="24" spans="1:7" x14ac:dyDescent="0.25">
      <c r="A24" s="58" t="s">
        <v>429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433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438</v>
      </c>
      <c r="B33" s="119">
        <f>B21+B9</f>
        <v>211915599</v>
      </c>
      <c r="C33" s="119">
        <f t="shared" ref="C33:G33" si="8">C21+C9</f>
        <v>2600000</v>
      </c>
      <c r="D33" s="119">
        <f t="shared" si="8"/>
        <v>214515599</v>
      </c>
      <c r="E33" s="119">
        <f t="shared" si="8"/>
        <v>40501281.450000003</v>
      </c>
      <c r="F33" s="119">
        <f t="shared" si="8"/>
        <v>39428042.799999997</v>
      </c>
      <c r="G33" s="119">
        <f t="shared" si="8"/>
        <v>174014317.55000001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B23:F33" unlockedFormula="1"/>
    <ignoredError sqref="G12:G21 G23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6aa8a68a-ab09-4ac8-a697-fdce915bc56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cp:lastPrinted>2024-04-23T20:03:32Z</cp:lastPrinted>
  <dcterms:created xsi:type="dcterms:W3CDTF">2023-03-16T22:14:51Z</dcterms:created>
  <dcterms:modified xsi:type="dcterms:W3CDTF">2024-04-24T18:12:29Z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