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Información Financiera\2\DIGITAL\"/>
    </mc:Choice>
  </mc:AlternateContent>
  <bookViews>
    <workbookView xWindow="0" yWindow="0" windowWidth="28800" windowHeight="1170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" l="1"/>
  <c r="F33" i="10" s="1"/>
  <c r="E21" i="10"/>
  <c r="D21" i="10"/>
  <c r="C21" i="10"/>
  <c r="B21" i="10"/>
  <c r="E33" i="10"/>
  <c r="G31" i="10"/>
  <c r="G30" i="10"/>
  <c r="G29" i="10"/>
  <c r="G28" i="10"/>
  <c r="G27" i="10"/>
  <c r="G26" i="10"/>
  <c r="G25" i="10"/>
  <c r="G24" i="10"/>
  <c r="G23" i="10"/>
  <c r="G22" i="10"/>
  <c r="G21" i="10" s="1"/>
  <c r="G19" i="10"/>
  <c r="G18" i="10"/>
  <c r="G17" i="10"/>
  <c r="G16" i="10"/>
  <c r="G15" i="10"/>
  <c r="G13" i="10"/>
  <c r="G14" i="10"/>
  <c r="G12" i="10"/>
  <c r="G11" i="10"/>
  <c r="G10" i="10"/>
  <c r="G9" i="10" s="1"/>
  <c r="F9" i="10"/>
  <c r="E9" i="10"/>
  <c r="D9" i="10"/>
  <c r="D33" i="10" s="1"/>
  <c r="C9" i="10"/>
  <c r="C33" i="10" s="1"/>
  <c r="B9" i="10"/>
  <c r="B33" i="10" s="1"/>
  <c r="G71" i="9"/>
  <c r="F71" i="9"/>
  <c r="E71" i="9"/>
  <c r="D71" i="9"/>
  <c r="C71" i="9"/>
  <c r="B71" i="9"/>
  <c r="G61" i="9"/>
  <c r="F61" i="9"/>
  <c r="F43" i="9" s="1"/>
  <c r="E61" i="9"/>
  <c r="D61" i="9"/>
  <c r="C61" i="9"/>
  <c r="B61" i="9"/>
  <c r="G53" i="9"/>
  <c r="F53" i="9"/>
  <c r="E53" i="9"/>
  <c r="D53" i="9"/>
  <c r="C53" i="9"/>
  <c r="B53" i="9"/>
  <c r="G44" i="9"/>
  <c r="F44" i="9"/>
  <c r="E44" i="9"/>
  <c r="D44" i="9"/>
  <c r="C44" i="9"/>
  <c r="B44" i="9"/>
  <c r="G37" i="9"/>
  <c r="F37" i="9"/>
  <c r="E37" i="9"/>
  <c r="D37" i="9"/>
  <c r="C37" i="9"/>
  <c r="B37" i="9"/>
  <c r="G27" i="9"/>
  <c r="F27" i="9"/>
  <c r="E27" i="9"/>
  <c r="D27" i="9"/>
  <c r="C27" i="9"/>
  <c r="B27" i="9"/>
  <c r="G19" i="9"/>
  <c r="F19" i="9"/>
  <c r="E19" i="9"/>
  <c r="D19" i="9"/>
  <c r="C19" i="9"/>
  <c r="B19" i="9"/>
  <c r="G10" i="9"/>
  <c r="F10" i="9"/>
  <c r="E10" i="9"/>
  <c r="D10" i="9"/>
  <c r="C10" i="9"/>
  <c r="B10" i="9"/>
  <c r="F9" i="8"/>
  <c r="E9" i="8"/>
  <c r="D9" i="8"/>
  <c r="C9" i="8"/>
  <c r="B9" i="8"/>
  <c r="B60" i="8"/>
  <c r="C60" i="8"/>
  <c r="D60" i="8"/>
  <c r="E60" i="8"/>
  <c r="F60" i="8"/>
  <c r="G60" i="8"/>
  <c r="E9" i="7"/>
  <c r="D103" i="7"/>
  <c r="D133" i="7"/>
  <c r="D123" i="7"/>
  <c r="D113" i="7"/>
  <c r="D93" i="7"/>
  <c r="D85" i="7"/>
  <c r="G11" i="7"/>
  <c r="D10" i="7"/>
  <c r="G33" i="10" l="1"/>
  <c r="D43" i="9"/>
  <c r="E43" i="9"/>
  <c r="G43" i="9"/>
  <c r="C43" i="9"/>
  <c r="B43" i="9"/>
  <c r="D84" i="7"/>
  <c r="E70" i="6"/>
  <c r="C41" i="6" l="1"/>
  <c r="C37" i="6"/>
  <c r="G41" i="6"/>
  <c r="D54" i="6"/>
  <c r="G34" i="6"/>
  <c r="D41" i="6"/>
  <c r="G63" i="6" l="1"/>
  <c r="G62" i="6"/>
  <c r="G61" i="6"/>
  <c r="G60" i="6"/>
  <c r="B59" i="6"/>
  <c r="C59" i="6"/>
  <c r="D59" i="6"/>
  <c r="E59" i="6"/>
  <c r="F59" i="6"/>
  <c r="G59" i="6"/>
  <c r="G58" i="6"/>
  <c r="G57" i="6"/>
  <c r="G56" i="6"/>
  <c r="G55" i="6"/>
  <c r="G54" i="6"/>
  <c r="F54" i="6"/>
  <c r="E54" i="6"/>
  <c r="C54" i="6"/>
  <c r="B54" i="6"/>
  <c r="G45" i="6"/>
  <c r="F45" i="6"/>
  <c r="E45" i="6"/>
  <c r="D45" i="6"/>
  <c r="C45" i="6"/>
  <c r="B45" i="6"/>
  <c r="G53" i="6"/>
  <c r="G52" i="6"/>
  <c r="G51" i="6"/>
  <c r="G50" i="6"/>
  <c r="G49" i="6"/>
  <c r="G48" i="6"/>
  <c r="G47" i="6"/>
  <c r="G46" i="6"/>
  <c r="F37" i="6"/>
  <c r="E37" i="6"/>
  <c r="D37" i="6"/>
  <c r="B37" i="6"/>
  <c r="B28" i="6"/>
  <c r="B41" i="6" s="1"/>
  <c r="F28" i="6"/>
  <c r="E28" i="6"/>
  <c r="D28" i="6"/>
  <c r="C28" i="6"/>
  <c r="E41" i="6"/>
  <c r="F41" i="6"/>
  <c r="G39" i="6"/>
  <c r="G38" i="6"/>
  <c r="G37" i="6"/>
  <c r="G36" i="6"/>
  <c r="G35" i="6"/>
  <c r="G33" i="6"/>
  <c r="G32" i="6"/>
  <c r="G31" i="6"/>
  <c r="G30" i="6"/>
  <c r="G29" i="6"/>
  <c r="G28" i="6"/>
  <c r="G27" i="6"/>
  <c r="F16" i="6"/>
  <c r="E16" i="6"/>
  <c r="D16" i="6"/>
  <c r="C16" i="6"/>
  <c r="B16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B74" i="5" l="1"/>
  <c r="C74" i="5"/>
  <c r="B64" i="5"/>
  <c r="D74" i="5"/>
  <c r="D72" i="5"/>
  <c r="C72" i="5"/>
  <c r="B68" i="5"/>
  <c r="B63" i="5"/>
  <c r="C57" i="5"/>
  <c r="D44" i="5"/>
  <c r="C44" i="5"/>
  <c r="B44" i="5"/>
  <c r="D40" i="5"/>
  <c r="C40" i="5"/>
  <c r="B40" i="5"/>
  <c r="D33" i="5"/>
  <c r="C33" i="5"/>
  <c r="B33" i="5"/>
  <c r="D29" i="5"/>
  <c r="C29" i="5"/>
  <c r="B29" i="5"/>
  <c r="D25" i="5"/>
  <c r="C25" i="5"/>
  <c r="B25" i="5"/>
  <c r="D23" i="5"/>
  <c r="C23" i="5"/>
  <c r="B23" i="5"/>
  <c r="D21" i="5"/>
  <c r="C21" i="5"/>
  <c r="B21" i="5"/>
  <c r="D17" i="5"/>
  <c r="C17" i="5"/>
  <c r="D13" i="5"/>
  <c r="C13" i="5"/>
  <c r="B13" i="5"/>
  <c r="D8" i="5"/>
  <c r="C8" i="5"/>
  <c r="B8" i="5"/>
  <c r="D68" i="5"/>
  <c r="C68" i="5"/>
  <c r="D66" i="5"/>
  <c r="C66" i="5"/>
  <c r="B66" i="5"/>
  <c r="C55" i="5" l="1"/>
  <c r="D55" i="5"/>
  <c r="D53" i="5"/>
  <c r="C53" i="5"/>
  <c r="C48" i="5"/>
  <c r="B20" i="3" l="1"/>
  <c r="E20" i="3"/>
  <c r="F10" i="3"/>
  <c r="F14" i="3" l="1"/>
  <c r="F18" i="3" l="1"/>
  <c r="F13" i="3"/>
  <c r="D9" i="3"/>
  <c r="B9" i="2" l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9" i="9"/>
  <c r="C77" i="9" s="1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E13" i="3"/>
  <c r="E9" i="3"/>
  <c r="D13" i="3"/>
  <c r="D8" i="3" s="1"/>
  <c r="D20" i="3" s="1"/>
  <c r="C13" i="3"/>
  <c r="B22" i="3"/>
  <c r="G9" i="8"/>
  <c r="E82" i="8"/>
  <c r="F82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F75" i="6"/>
  <c r="F67" i="6"/>
  <c r="F35" i="6"/>
  <c r="E75" i="6"/>
  <c r="E67" i="6"/>
  <c r="E35" i="6"/>
  <c r="D75" i="6"/>
  <c r="D67" i="6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65" i="6"/>
  <c r="C35" i="6"/>
  <c r="B75" i="6"/>
  <c r="B67" i="6"/>
  <c r="B35" i="6"/>
  <c r="D70" i="5"/>
  <c r="D64" i="5"/>
  <c r="D63" i="5"/>
  <c r="C70" i="5"/>
  <c r="C64" i="5"/>
  <c r="C63" i="5"/>
  <c r="D49" i="5"/>
  <c r="D48" i="5"/>
  <c r="C49" i="5"/>
  <c r="B53" i="5"/>
  <c r="B49" i="5"/>
  <c r="B48" i="5"/>
  <c r="D37" i="5"/>
  <c r="C37" i="5"/>
  <c r="B37" i="5"/>
  <c r="B13" i="3"/>
  <c r="C9" i="3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G146" i="7" l="1"/>
  <c r="E84" i="7"/>
  <c r="G71" i="7"/>
  <c r="C9" i="7"/>
  <c r="G28" i="7"/>
  <c r="G75" i="6"/>
  <c r="E65" i="6"/>
  <c r="F65" i="6"/>
  <c r="F70" i="6" s="1"/>
  <c r="C8" i="3"/>
  <c r="C20" i="3" s="1"/>
  <c r="F9" i="3"/>
  <c r="F8" i="3" s="1"/>
  <c r="F20" i="3" s="1"/>
  <c r="E79" i="2"/>
  <c r="F79" i="2"/>
  <c r="E47" i="2"/>
  <c r="E59" i="2" s="1"/>
  <c r="F47" i="2"/>
  <c r="F59" i="2" s="1"/>
  <c r="K20" i="4"/>
  <c r="E20" i="4"/>
  <c r="I20" i="4"/>
  <c r="D9" i="9"/>
  <c r="D77" i="9" s="1"/>
  <c r="E9" i="9"/>
  <c r="E77" i="9" s="1"/>
  <c r="G9" i="9"/>
  <c r="G77" i="9" s="1"/>
  <c r="B9" i="9"/>
  <c r="B77" i="9" s="1"/>
  <c r="B82" i="8"/>
  <c r="D82" i="8"/>
  <c r="C82" i="8"/>
  <c r="G82" i="8"/>
  <c r="G123" i="7"/>
  <c r="B84" i="7"/>
  <c r="C84" i="7"/>
  <c r="C159" i="7" s="1"/>
  <c r="G18" i="7"/>
  <c r="G38" i="7"/>
  <c r="G75" i="7"/>
  <c r="G93" i="7"/>
  <c r="G133" i="7"/>
  <c r="G150" i="7"/>
  <c r="B9" i="7"/>
  <c r="E159" i="7"/>
  <c r="F84" i="7"/>
  <c r="G58" i="7"/>
  <c r="G113" i="7"/>
  <c r="G137" i="7"/>
  <c r="B65" i="6"/>
  <c r="B70" i="6" s="1"/>
  <c r="D65" i="6"/>
  <c r="D70" i="6" s="1"/>
  <c r="B11" i="5"/>
  <c r="D11" i="5"/>
  <c r="C59" i="5"/>
  <c r="D57" i="5"/>
  <c r="D59" i="5" s="1"/>
  <c r="B72" i="5"/>
  <c r="C11" i="5"/>
  <c r="B57" i="5"/>
  <c r="B59" i="5" s="1"/>
  <c r="J20" i="4"/>
  <c r="G20" i="4"/>
  <c r="H20" i="4"/>
  <c r="G8" i="3"/>
  <c r="G20" i="3" s="1"/>
  <c r="F9" i="9"/>
  <c r="F77" i="9" s="1"/>
  <c r="E8" i="3"/>
  <c r="B8" i="3"/>
  <c r="G103" i="7"/>
  <c r="G85" i="7"/>
  <c r="G48" i="7"/>
  <c r="G10" i="7"/>
  <c r="F9" i="7"/>
  <c r="D9" i="7"/>
  <c r="C70" i="6"/>
  <c r="G65" i="6"/>
  <c r="F159" i="7" l="1"/>
  <c r="B159" i="7"/>
  <c r="G9" i="7"/>
  <c r="E81" i="2"/>
  <c r="F81" i="2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C47" i="2" l="1"/>
  <c r="C62" i="2" s="1"/>
  <c r="B47" i="2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<sst xmlns="http://schemas.openxmlformats.org/spreadsheetml/2006/main" count="1078" uniqueCount="648">
  <si>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</si>
  <si>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</si>
  <si>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</si>
  <si>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</si>
  <si>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</si>
  <si>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</si>
  <si>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</si>
  <si>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</si>
  <si>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</si>
  <si>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</si>
  <si>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</si>
  <si>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</si>
  <si>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</si>
  <si>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</si>
  <si>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</si>
  <si>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</si>
  <si>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</si>
  <si>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</si>
  <si>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</si>
  <si>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</si>
  <si>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</si>
  <si>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</si>
  <si>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</si>
  <si>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</si>
  <si>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</si>
  <si>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</si>
  <si>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</si>
  <si>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</si>
  <si>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</si>
  <si>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</si>
  <si>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</si>
  <si>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</si>
  <si>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</si>
  <si>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</si>
  <si>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</si>
  <si>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</si>
  <si>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</si>
  <si>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</si>
  <si>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</si>
  <si>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</si>
  <si>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</si>
  <si>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</si>
  <si>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</si>
  <si>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</si>
  <si>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</si>
  <si>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</si>
  <si>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</si>
  <si>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</si>
  <si>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</si>
  <si>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</si>
  <si>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</si>
  <si>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</si>
  <si>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</si>
  <si>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</si>
  <si>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</si>
  <si>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</si>
  <si>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</si>
  <si>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</si>
  <si>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</si>
  <si>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</si>
  <si>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</si>
  <si>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</si>
  <si>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</si>
  <si>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</si>
  <si>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</si>
  <si>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</si>
  <si>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</si>
  <si>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</si>
  <si>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</si>
  <si>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</si>
  <si>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</si>
  <si>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</si>
  <si>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</si>
  <si>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</si>
  <si>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</si>
  <si>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</si>
  <si>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</si>
  <si>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</si>
  <si>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</si>
  <si>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</si>
  <si>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</si>
  <si>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</si>
  <si>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</si>
  <si>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</si>
  <si>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</si>
  <si>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</si>
  <si>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</si>
  <si>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</si>
  <si>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</si>
  <si>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</si>
  <si>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</si>
  <si>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</si>
  <si>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</si>
  <si>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</si>
  <si>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</si>
  <si>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</si>
  <si>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</si>
  <si>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</si>
  <si>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</si>
  <si>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</si>
  <si>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</si>
  <si>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</si>
  <si>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</si>
  <si>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</si>
  <si>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</si>
  <si>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</si>
  <si>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</si>
  <si>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</si>
  <si>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</si>
  <si>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</si>
  <si>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</si>
  <si>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</si>
  <si>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</si>
  <si>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</si>
  <si>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</si>
  <si>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</si>
  <si>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</si>
  <si>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</si>
  <si>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</si>
  <si>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</si>
  <si>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</si>
  <si>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</si>
  <si>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</si>
  <si>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</si>
  <si>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</si>
  <si>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</si>
  <si>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</si>
  <si>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</si>
  <si>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</si>
  <si>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</si>
  <si>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</si>
  <si>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</si>
  <si>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</si>
  <si>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</si>
  <si>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</si>
  <si>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</si>
  <si>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</si>
  <si>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</si>
  <si>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</si>
  <si>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</si>
  <si>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</si>
  <si>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</si>
  <si>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</si>
  <si>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</si>
  <si>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</si>
  <si>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</si>
  <si>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</si>
  <si>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</si>
  <si>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</si>
  <si>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</si>
  <si>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</si>
  <si>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</si>
  <si>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</si>
  <si>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</si>
  <si>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</si>
  <si>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</si>
  <si>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</si>
  <si>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</si>
  <si>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</si>
  <si>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</si>
  <si>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</si>
  <si>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</si>
  <si>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</si>
  <si>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</si>
  <si>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</si>
  <si>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</si>
  <si>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</si>
  <si>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</si>
  <si>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</si>
  <si>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</si>
  <si>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</si>
  <si>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</si>
  <si>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</si>
  <si>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</si>
  <si>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</si>
  <si>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</si>
  <si>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</si>
  <si>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</si>
  <si>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</si>
  <si>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</si>
  <si>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</si>
  <si>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</si>
  <si>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</si>
  <si>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</si>
  <si>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</si>
  <si>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</si>
  <si>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</si>
  <si>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</si>
  <si>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</si>
  <si>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</si>
  <si>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</si>
  <si>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</si>
  <si>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</si>
  <si>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</si>
  <si>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</si>
  <si>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</si>
  <si>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</si>
  <si>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</si>
  <si>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</si>
  <si>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</si>
  <si>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</si>
  <si>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</si>
  <si>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</si>
  <si>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</si>
  <si>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</si>
  <si>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</si>
  <si>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</si>
  <si>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</si>
  <si>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</si>
  <si>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</si>
  <si>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</si>
  <si>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</si>
  <si>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</si>
  <si>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</si>
  <si>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</si>
  <si>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</si>
  <si>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</si>
  <si>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</si>
  <si>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</si>
  <si>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</si>
  <si>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</si>
  <si>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</si>
  <si>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</si>
  <si>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</si>
  <si>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</si>
  <si>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</si>
  <si>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</si>
  <si>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</si>
  <si>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</si>
  <si>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</si>
  <si>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</si>
  <si>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</si>
  <si>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</si>
  <si>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</si>
  <si>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</si>
  <si>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</si>
  <si>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</si>
  <si>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</si>
  <si>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</si>
  <si>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</si>
  <si>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</si>
  <si>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</si>
  <si>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</si>
  <si>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</si>
  <si>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</si>
  <si>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</si>
  <si>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</si>
  <si>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</si>
  <si>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</si>
  <si>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</si>
  <si>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</si>
  <si>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</si>
  <si>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</si>
  <si>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</si>
  <si>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</si>
  <si>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</si>
  <si>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</si>
  <si>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</si>
  <si>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</si>
  <si>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</si>
  <si>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</si>
  <si>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</si>
  <si>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</si>
  <si>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</si>
  <si>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</si>
  <si>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</si>
  <si>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</si>
  <si>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</si>
  <si>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</si>
  <si>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</si>
  <si>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</si>
  <si>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</si>
  <si>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</si>
  <si>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</si>
  <si>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</si>
  <si>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</si>
  <si>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</si>
  <si>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</si>
  <si>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</si>
  <si>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</si>
  <si>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</si>
  <si>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</si>
  <si>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</si>
  <si>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</si>
  <si>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</si>
  <si>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</si>
  <si>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</si>
  <si>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</si>
  <si>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</si>
  <si>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</si>
  <si>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</si>
  <si>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</si>
  <si>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</si>
  <si>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</si>
  <si>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</si>
  <si>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</si>
  <si>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</si>
  <si>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</si>
  <si>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</si>
  <si>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</si>
  <si>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</si>
  <si>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</si>
  <si>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</si>
  <si>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</si>
  <si>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</si>
  <si>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</si>
  <si>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</si>
  <si>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</si>
  <si>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</si>
  <si>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</si>
  <si>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</si>
  <si>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</si>
  <si>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</si>
  <si>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</si>
  <si>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</si>
  <si>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</si>
  <si>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</si>
  <si>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</si>
  <si>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</si>
  <si>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</si>
  <si>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</si>
  <si>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</si>
  <si>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</si>
  <si>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</si>
  <si>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</si>
  <si>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</si>
  <si>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</si>
  <si>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</si>
  <si>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</si>
  <si>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</si>
  <si>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</si>
  <si>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</si>
  <si>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</si>
  <si>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</si>
  <si>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</si>
  <si>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</si>
  <si>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</si>
  <si>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</si>
  <si>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</si>
  <si>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</si>
  <si>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</si>
  <si>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</si>
  <si>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</si>
  <si>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</si>
  <si>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</si>
  <si>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</si>
  <si>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</si>
  <si>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</si>
  <si>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</si>
  <si>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</si>
  <si>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</si>
  <si>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</si>
  <si>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</si>
  <si>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</si>
  <si>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</si>
  <si>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</si>
  <si>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</si>
  <si>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</si>
  <si>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</si>
  <si>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</si>
  <si>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</si>
  <si>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</si>
  <si>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</si>
  <si>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</si>
  <si>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</si>
  <si>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</si>
  <si>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</si>
  <si>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</si>
  <si>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</si>
  <si>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</si>
  <si>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</si>
  <si>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</si>
  <si>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</si>
  <si>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</si>
  <si>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</si>
  <si>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</si>
  <si>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</si>
  <si>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</si>
  <si>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</si>
  <si>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</si>
  <si>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</si>
  <si>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</si>
  <si>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</si>
  <si>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</si>
  <si>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</si>
  <si>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</si>
  <si>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</si>
  <si>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</si>
  <si>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</si>
  <si>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</si>
  <si>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</si>
  <si>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</si>
  <si>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</si>
  <si>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</si>
  <si>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</si>
  <si>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</si>
  <si>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</si>
  <si>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</si>
  <si>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</si>
  <si>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</si>
  <si>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</si>
  <si>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</si>
  <si>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</si>
  <si>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</si>
  <si>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</si>
  <si>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</si>
  <si>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</si>
  <si>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</si>
  <si>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</si>
  <si>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</si>
  <si>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</si>
  <si>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</si>
  <si>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</si>
  <si>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</si>
  <si>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</si>
  <si>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</si>
  <si>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</si>
  <si>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</si>
  <si>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</si>
  <si>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</si>
  <si>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</si>
  <si>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</si>
  <si>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</si>
  <si>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</si>
  <si>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</si>
  <si>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</si>
  <si>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</si>
  <si>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</si>
  <si>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</si>
  <si>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</si>
  <si>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</si>
  <si>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</si>
  <si>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</si>
  <si>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</si>
  <si>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</si>
  <si>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</si>
  <si>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</si>
  <si>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</si>
  <si>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</si>
  <si>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</si>
  <si>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</si>
  <si>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</si>
  <si>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</si>
  <si>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</si>
  <si>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</si>
  <si>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</si>
  <si>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</si>
  <si>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</si>
  <si>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</si>
  <si>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</si>
  <si>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</si>
  <si>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</si>
  <si>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</si>
  <si>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</si>
  <si>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</si>
  <si>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</si>
  <si>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</si>
  <si>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</si>
  <si>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</si>
  <si>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</si>
  <si>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</si>
  <si>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</si>
  <si>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</si>
  <si>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</si>
  <si>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</si>
  <si>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</si>
  <si>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</si>
  <si>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</si>
  <si>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</si>
  <si>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</si>
  <si>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</si>
  <si>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</si>
  <si>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</si>
  <si>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</si>
  <si>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</si>
  <si>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</si>
  <si>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</si>
  <si>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</si>
  <si>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</si>
  <si>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</si>
  <si>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</si>
  <si>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</si>
  <si>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</si>
  <si>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</si>
  <si>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</si>
  <si>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</si>
  <si>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</si>
  <si>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</si>
  <si>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</si>
  <si>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</si>
  <si>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</si>
  <si>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</si>
  <si>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</si>
  <si>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</si>
  <si>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</si>
  <si>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</si>
  <si>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</si>
  <si>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</si>
  <si>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</si>
  <si>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</si>
  <si>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</si>
  <si>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</si>
  <si>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</si>
  <si>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</si>
  <si>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</si>
  <si>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</si>
  <si>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</si>
  <si>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</si>
  <si>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</si>
  <si>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</si>
  <si>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</si>
  <si>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</si>
  <si>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</si>
  <si>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</si>
  <si>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</si>
  <si>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</si>
  <si>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</si>
  <si>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</si>
  <si>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</si>
  <si>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</si>
  <si>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</si>
  <si>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</si>
  <si>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</si>
  <si>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</si>
  <si>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</si>
  <si>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</si>
  <si>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</si>
  <si>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</si>
  <si>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</si>
  <si>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</si>
  <si>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</si>
  <si>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</si>
  <si>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</si>
  <si>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</si>
  <si>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</si>
  <si>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</si>
  <si>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</si>
  <si>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</si>
  <si>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</si>
  <si>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</si>
  <si>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</si>
  <si>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</si>
  <si>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</si>
  <si>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</si>
  <si>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</si>
  <si>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</si>
  <si>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</si>
  <si>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</si>
  <si>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</si>
  <si>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</si>
  <si>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</si>
  <si>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</si>
  <si>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</si>
  <si>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</si>
  <si>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</si>
  <si>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</si>
  <si>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</si>
  <si>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</si>
  <si>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</si>
  <si>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</si>
  <si>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</si>
  <si>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</si>
  <si>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</si>
  <si>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</si>
  <si>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</si>
  <si>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</si>
  <si>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</si>
  <si>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</si>
  <si>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</si>
  <si>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</si>
  <si>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</si>
  <si>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</si>
  <si>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</si>
  <si>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</si>
  <si>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</si>
  <si>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</si>
  <si>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</si>
  <si>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</si>
  <si>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</si>
  <si>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</si>
  <si>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</si>
  <si>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</si>
  <si>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</si>
  <si>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</si>
  <si>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</si>
  <si>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</si>
  <si>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</si>
  <si>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</si>
  <si>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</si>
  <si>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</si>
  <si>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</si>
  <si>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</si>
  <si>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Valle e Santiago, Gto.</t>
  </si>
  <si>
    <t>Al 31 de Diciembre de 2023 y al 30 de junio de 2024 (b)</t>
  </si>
  <si>
    <t>Del 1 de Enero al 30 de junio de 2024 (b)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</si>
  <si>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</si>
  <si>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</si>
  <si>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</si>
  <si>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</si>
  <si>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</si>
  <si>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</si>
  <si>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</si>
  <si>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</si>
  <si>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31111M420020600 PROCURAD DER NIÑAS, NIÑOS Y ADOLESCENTES</t>
  </si>
  <si>
    <t>31111M420020700 SIPINNA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</si>
  <si>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</si>
  <si>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</si>
  <si>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</si>
  <si>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</si>
  <si>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</si>
  <si>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</si>
  <si>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</si>
  <si>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</si>
  <si>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</si>
  <si>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</si>
  <si>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</si>
  <si>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</si>
  <si>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</si>
  <si>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</si>
  <si>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</si>
  <si>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31111M420080200 TRANSITO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</si>
  <si>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</si>
  <si>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</si>
  <si>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</si>
  <si>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</si>
  <si>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</si>
  <si>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</si>
  <si>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</si>
  <si>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</si>
  <si>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</si>
  <si>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</si>
  <si>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</si>
  <si>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</si>
  <si>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</si>
  <si>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</si>
  <si>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</si>
  <si>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</si>
  <si>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</si>
  <si>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</si>
  <si>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</si>
  <si>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</si>
  <si>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</si>
  <si>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</si>
  <si>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</si>
  <si>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</si>
  <si>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31111M420080300 PROTECCION CIVIL</t>
  </si>
  <si>
    <t>31111M420080400 MOVILIDAD Y TRANSPORTE</t>
  </si>
  <si>
    <t>31111M420080500 CARCEL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</si>
</sst>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#,##0.00_ ;\-#,##0.00\ "/>
    <numFmt numFmtId="169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/>
  </cellStyleXfs>
  <cellXfs count="2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Protection="1"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Protection="1">
      <protection locked="0"/>
    </xf>
    <xf numFmtId="4" fontId="0" fillId="0" borderId="14" xfId="0" applyNumberFormat="1" applyFill="1" applyBorder="1"/>
    <xf numFmtId="4" fontId="2" fillId="0" borderId="14" xfId="0" applyNumberFormat="1" applyFont="1" applyFill="1" applyBorder="1" applyProtection="1"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4" xfId="6" applyNumberFormat="1" applyFont="1" applyFill="1" applyBorder="1" applyAlignment="1" applyProtection="1">
      <alignment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4" xfId="6" applyNumberFormat="1" applyFont="1" applyFill="1" applyBorder="1" applyAlignment="1" applyProtection="1">
      <alignment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4" xfId="6" applyNumberFormat="1" applyFont="1" applyFill="1" applyBorder="1" applyAlignment="1" applyProtection="1">
      <alignment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4" xfId="6" applyNumberFormat="1" applyFont="1" applyFill="1" applyBorder="1" applyAlignment="1" applyProtection="1">
      <alignment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" fillId="0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7" applyNumberFormat="1" applyFont="1" applyFill="1" applyBorder="1" applyAlignment="1" applyProtection="1">
      <alignment vertical="center"/>
      <protection locked="0"/>
    </xf>
    <xf numFmtId="165" fontId="0" fillId="0" borderId="14" xfId="7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7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7" applyNumberFormat="1" applyFont="1" applyFill="1" applyBorder="1" applyAlignment="1" applyProtection="1">
      <alignment vertical="center"/>
      <protection locked="0"/>
    </xf>
    <xf numFmtId="165" fontId="0" fillId="0" borderId="14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horizontal="right" vertical="center"/>
      <protection locked="0"/>
    </xf>
    <xf numFmtId="165" fontId="0" fillId="0" borderId="8" xfId="7" applyNumberFormat="1" applyFont="1" applyFill="1" applyBorder="1" applyAlignment="1" applyProtection="1">
      <alignment horizontal="right" vertical="center"/>
      <protection locked="0"/>
    </xf>
    <xf numFmtId="165" fontId="1" fillId="0" borderId="8" xfId="7" applyNumberFormat="1" applyFont="1" applyFill="1" applyBorder="1" applyAlignment="1" applyProtection="1">
      <alignment horizontal="right" vertical="center"/>
      <protection locked="0"/>
    </xf>
    <xf numFmtId="165" fontId="0" fillId="0" borderId="8" xfId="7" applyNumberFormat="1" applyFont="1" applyFill="1" applyBorder="1" applyAlignment="1" applyProtection="1">
      <alignment horizontal="right" vertical="center"/>
      <protection locked="0"/>
    </xf>
  </cellXfs>
  <cellStyles count="10">
    <cellStyle name="Millares" xfId="1" builtinId="3"/>
    <cellStyle name="Millares 2" xfId="5"/>
    <cellStyle name="Millares 3" xfId="6"/>
    <cellStyle name="Millares 4" xfId="7"/>
    <cellStyle name="Normal" xfId="0" builtinId="0"/>
    <cellStyle name="Normal 2" xfId="3"/>
    <cellStyle name="Normal 2 2" xfId="2"/>
    <cellStyle name="Normal 2 3" xfId="9"/>
    <cellStyle name="Normal 3" xfId="8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593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253071365.50999999</v>
      </c>
      <c r="C9" s="47">
        <f>SUM(C10:C16)</f>
        <v>254102008.13</v>
      </c>
      <c r="D9" s="46" t="s">
        <v>10</v>
      </c>
      <c r="E9" s="47">
        <f>SUM(E10:E18)</f>
        <v>16033136.399999999</v>
      </c>
      <c r="F9" s="47">
        <f>SUM(F10:F18)</f>
        <v>37816690.100000001</v>
      </c>
    </row>
    <row r="10" spans="1:6" x14ac:dyDescent="0.25">
      <c r="A10" s="48" t="s">
        <v>11</v>
      </c>
      <c r="B10" s="160">
        <v>0</v>
      </c>
      <c r="C10" s="164">
        <v>0</v>
      </c>
      <c r="D10" s="48" t="s">
        <v>12</v>
      </c>
      <c r="E10" s="168">
        <v>193425.8</v>
      </c>
      <c r="F10" s="168">
        <v>184289.19</v>
      </c>
    </row>
    <row r="11" spans="1:6" x14ac:dyDescent="0.25">
      <c r="A11" s="48" t="s">
        <v>13</v>
      </c>
      <c r="B11" s="160">
        <v>44041669.560000002</v>
      </c>
      <c r="C11" s="164">
        <v>21430020.23</v>
      </c>
      <c r="D11" s="48" t="s">
        <v>14</v>
      </c>
      <c r="E11" s="168">
        <v>1141062.5900000001</v>
      </c>
      <c r="F11" s="168">
        <v>20348150.440000001</v>
      </c>
    </row>
    <row r="12" spans="1:6" x14ac:dyDescent="0.25">
      <c r="A12" s="48" t="s">
        <v>15</v>
      </c>
      <c r="B12" s="160">
        <v>0</v>
      </c>
      <c r="C12" s="164">
        <v>0</v>
      </c>
      <c r="D12" s="48" t="s">
        <v>16</v>
      </c>
      <c r="E12" s="168">
        <v>1910494.04</v>
      </c>
      <c r="F12" s="168">
        <v>3263949.19</v>
      </c>
    </row>
    <row r="13" spans="1:6" x14ac:dyDescent="0.25">
      <c r="A13" s="48" t="s">
        <v>17</v>
      </c>
      <c r="B13" s="160">
        <v>209029695.94999999</v>
      </c>
      <c r="C13" s="164">
        <v>232671987.90000001</v>
      </c>
      <c r="D13" s="48" t="s">
        <v>18</v>
      </c>
      <c r="E13" s="168">
        <v>0</v>
      </c>
      <c r="F13" s="168">
        <v>0</v>
      </c>
    </row>
    <row r="14" spans="1:6" x14ac:dyDescent="0.25">
      <c r="A14" s="48" t="s">
        <v>19</v>
      </c>
      <c r="B14" s="160">
        <v>0</v>
      </c>
      <c r="C14" s="164">
        <v>0</v>
      </c>
      <c r="D14" s="48" t="s">
        <v>20</v>
      </c>
      <c r="E14" s="168">
        <v>389095.44</v>
      </c>
      <c r="F14" s="168">
        <v>516585.74</v>
      </c>
    </row>
    <row r="15" spans="1:6" x14ac:dyDescent="0.25">
      <c r="A15" s="48" t="s">
        <v>21</v>
      </c>
      <c r="B15" s="160">
        <v>0</v>
      </c>
      <c r="C15" s="164">
        <v>0</v>
      </c>
      <c r="D15" s="48" t="s">
        <v>22</v>
      </c>
      <c r="E15" s="168">
        <v>0</v>
      </c>
      <c r="F15" s="168">
        <v>0</v>
      </c>
    </row>
    <row r="16" spans="1:6" x14ac:dyDescent="0.25">
      <c r="A16" s="48" t="s">
        <v>23</v>
      </c>
      <c r="B16" s="160">
        <v>0</v>
      </c>
      <c r="C16" s="164">
        <v>0</v>
      </c>
      <c r="D16" s="48" t="s">
        <v>24</v>
      </c>
      <c r="E16" s="168">
        <v>5993091.5599999996</v>
      </c>
      <c r="F16" s="168">
        <v>7919168.4900000002</v>
      </c>
    </row>
    <row r="17" spans="1:6" x14ac:dyDescent="0.25">
      <c r="A17" s="46" t="s">
        <v>25</v>
      </c>
      <c r="B17" s="47">
        <f>SUM(B18:B24)</f>
        <v>6943297.7999999998</v>
      </c>
      <c r="C17" s="47">
        <f>SUM(C18:C24)</f>
        <v>6901471.1899999995</v>
      </c>
      <c r="D17" s="48" t="s">
        <v>26</v>
      </c>
      <c r="E17" s="168">
        <v>0</v>
      </c>
      <c r="F17" s="168">
        <v>0</v>
      </c>
    </row>
    <row r="18" spans="1:6" x14ac:dyDescent="0.25">
      <c r="A18" s="48" t="s">
        <v>27</v>
      </c>
      <c r="B18" s="161">
        <v>0</v>
      </c>
      <c r="C18" s="165">
        <v>0</v>
      </c>
      <c r="D18" s="48" t="s">
        <v>28</v>
      </c>
      <c r="E18" s="168">
        <v>6405966.9699999997</v>
      </c>
      <c r="F18" s="168">
        <v>5584547.0499999998</v>
      </c>
    </row>
    <row r="19" spans="1:6" x14ac:dyDescent="0.25">
      <c r="A19" s="48" t="s">
        <v>29</v>
      </c>
      <c r="B19" s="161">
        <v>922166.26</v>
      </c>
      <c r="C19" s="165">
        <v>922580.98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1">
        <v>734795.86</v>
      </c>
      <c r="C20" s="165">
        <v>369035.01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61">
        <v>0</v>
      </c>
      <c r="C21" s="165">
        <v>231951.77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61">
        <v>171820.01</v>
      </c>
      <c r="C22" s="165">
        <v>20870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61">
        <v>0</v>
      </c>
      <c r="C23" s="165">
        <v>0</v>
      </c>
      <c r="D23" s="46" t="s">
        <v>38</v>
      </c>
      <c r="E23" s="47">
        <f>E24+E25</f>
        <v>937499.99</v>
      </c>
      <c r="F23" s="47">
        <f>F24+F25</f>
        <v>0</v>
      </c>
    </row>
    <row r="24" spans="1:6" x14ac:dyDescent="0.25">
      <c r="A24" s="48" t="s">
        <v>39</v>
      </c>
      <c r="B24" s="161">
        <v>5114515.67</v>
      </c>
      <c r="C24" s="165">
        <v>5357033.43</v>
      </c>
      <c r="D24" s="48" t="s">
        <v>40</v>
      </c>
      <c r="E24" s="169">
        <v>937499.99</v>
      </c>
      <c r="F24" s="47">
        <v>0</v>
      </c>
    </row>
    <row r="25" spans="1:6" x14ac:dyDescent="0.25">
      <c r="A25" s="46" t="s">
        <v>41</v>
      </c>
      <c r="B25" s="47">
        <f>SUM(B26:B30)</f>
        <v>96315914.849999994</v>
      </c>
      <c r="C25" s="47">
        <f>SUM(C26:C30)</f>
        <v>35832123.07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62">
        <v>3535826.17</v>
      </c>
      <c r="C26" s="166">
        <v>256162.5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62">
        <v>63250744.18</v>
      </c>
      <c r="C27" s="166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62">
        <v>0</v>
      </c>
      <c r="C28" s="166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62">
        <v>29529344.5</v>
      </c>
      <c r="C29" s="166">
        <v>35575960.57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62">
        <v>0</v>
      </c>
      <c r="C30" s="166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153107.26</v>
      </c>
      <c r="F42" s="47">
        <f>SUM(F43:F45)</f>
        <v>117954.52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170">
        <v>153107.26</v>
      </c>
      <c r="F43" s="170">
        <v>117954.52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356330578.15999997</v>
      </c>
      <c r="C47" s="4">
        <f>C9+C17+C25+C31+C37+C38+C41</f>
        <v>296835602.38999999</v>
      </c>
      <c r="D47" s="2" t="s">
        <v>84</v>
      </c>
      <c r="E47" s="4">
        <f>E9+E19+E23+E26+E27+E31+E38+E42</f>
        <v>17123743.649999999</v>
      </c>
      <c r="F47" s="4">
        <f>F9+F19+F23+F26+F27+F31+F38+F42</f>
        <v>37934644.620000005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63">
        <v>0</v>
      </c>
      <c r="C50" s="167">
        <v>0</v>
      </c>
      <c r="D50" s="46" t="s">
        <v>88</v>
      </c>
      <c r="E50" s="171">
        <v>0</v>
      </c>
      <c r="F50" s="171">
        <v>0</v>
      </c>
    </row>
    <row r="51" spans="1:6" x14ac:dyDescent="0.25">
      <c r="A51" s="46" t="s">
        <v>89</v>
      </c>
      <c r="B51" s="163">
        <v>0</v>
      </c>
      <c r="C51" s="167">
        <v>0</v>
      </c>
      <c r="D51" s="46" t="s">
        <v>90</v>
      </c>
      <c r="E51" s="171">
        <v>0</v>
      </c>
      <c r="F51" s="171">
        <v>0</v>
      </c>
    </row>
    <row r="52" spans="1:6" x14ac:dyDescent="0.25">
      <c r="A52" s="46" t="s">
        <v>91</v>
      </c>
      <c r="B52" s="163">
        <v>257278030.09</v>
      </c>
      <c r="C52" s="167">
        <v>167629941.66999999</v>
      </c>
      <c r="D52" s="46" t="s">
        <v>92</v>
      </c>
      <c r="E52" s="171">
        <v>4821428.68</v>
      </c>
      <c r="F52" s="171">
        <v>6428571.5199999996</v>
      </c>
    </row>
    <row r="53" spans="1:6" x14ac:dyDescent="0.25">
      <c r="A53" s="46" t="s">
        <v>93</v>
      </c>
      <c r="B53" s="163">
        <v>140325849.5</v>
      </c>
      <c r="C53" s="167">
        <v>111651286.31</v>
      </c>
      <c r="D53" s="46" t="s">
        <v>94</v>
      </c>
      <c r="E53" s="171">
        <v>0</v>
      </c>
      <c r="F53" s="171">
        <v>0</v>
      </c>
    </row>
    <row r="54" spans="1:6" x14ac:dyDescent="0.25">
      <c r="A54" s="46" t="s">
        <v>95</v>
      </c>
      <c r="B54" s="163">
        <v>135966.14000000001</v>
      </c>
      <c r="C54" s="167">
        <v>135966.14000000001</v>
      </c>
      <c r="D54" s="46" t="s">
        <v>96</v>
      </c>
      <c r="E54" s="171">
        <v>0</v>
      </c>
      <c r="F54" s="171">
        <v>0</v>
      </c>
    </row>
    <row r="55" spans="1:6" x14ac:dyDescent="0.25">
      <c r="A55" s="46" t="s">
        <v>97</v>
      </c>
      <c r="B55" s="163">
        <v>-58766444.57</v>
      </c>
      <c r="C55" s="167">
        <v>-58766444.57</v>
      </c>
      <c r="D55" s="50" t="s">
        <v>98</v>
      </c>
      <c r="E55" s="171">
        <v>0</v>
      </c>
      <c r="F55" s="171">
        <v>0</v>
      </c>
    </row>
    <row r="56" spans="1:6" x14ac:dyDescent="0.25">
      <c r="A56" s="46" t="s">
        <v>99</v>
      </c>
      <c r="B56" s="163">
        <v>1176759.67</v>
      </c>
      <c r="C56" s="167">
        <v>1176759.67</v>
      </c>
      <c r="D56" s="45"/>
      <c r="E56" s="49"/>
      <c r="F56" s="49"/>
    </row>
    <row r="57" spans="1:6" x14ac:dyDescent="0.25">
      <c r="A57" s="46" t="s">
        <v>100</v>
      </c>
      <c r="B57" s="163">
        <v>0</v>
      </c>
      <c r="C57" s="167">
        <v>0</v>
      </c>
      <c r="D57" s="2" t="s">
        <v>101</v>
      </c>
      <c r="E57" s="4">
        <f>SUM(E50:E55)</f>
        <v>4821428.68</v>
      </c>
      <c r="F57" s="4">
        <f>SUM(F50:F55)</f>
        <v>6428571.5199999996</v>
      </c>
    </row>
    <row r="58" spans="1:6" x14ac:dyDescent="0.25">
      <c r="A58" s="46" t="s">
        <v>102</v>
      </c>
      <c r="B58" s="163">
        <v>0</v>
      </c>
      <c r="C58" s="16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21945172.329999998</v>
      </c>
      <c r="F59" s="4">
        <f>F47+F57</f>
        <v>44363216.140000001</v>
      </c>
    </row>
    <row r="60" spans="1:6" x14ac:dyDescent="0.25">
      <c r="A60" s="3" t="s">
        <v>104</v>
      </c>
      <c r="B60" s="4">
        <f>SUM(B50:B58)</f>
        <v>340150160.83000004</v>
      </c>
      <c r="C60" s="4">
        <f>SUM(C50:C58)</f>
        <v>221827509.22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696480738.99000001</v>
      </c>
      <c r="C62" s="4">
        <f>SUM(C47+C60)</f>
        <v>518663111.61000001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23319492.919999998</v>
      </c>
      <c r="F63" s="47">
        <f>SUM(F64:F66)</f>
        <v>23319492.919999998</v>
      </c>
    </row>
    <row r="64" spans="1:6" x14ac:dyDescent="0.25">
      <c r="A64" s="45"/>
      <c r="B64" s="45"/>
      <c r="C64" s="45"/>
      <c r="D64" s="46" t="s">
        <v>108</v>
      </c>
      <c r="E64" s="172">
        <v>22266596.239999998</v>
      </c>
      <c r="F64" s="172">
        <v>22266596.239999998</v>
      </c>
    </row>
    <row r="65" spans="1:6" x14ac:dyDescent="0.25">
      <c r="A65" s="45"/>
      <c r="B65" s="45"/>
      <c r="C65" s="45"/>
      <c r="D65" s="50" t="s">
        <v>109</v>
      </c>
      <c r="E65" s="172">
        <v>1052896.68</v>
      </c>
      <c r="F65" s="172">
        <v>1052896.68</v>
      </c>
    </row>
    <row r="66" spans="1:6" x14ac:dyDescent="0.25">
      <c r="A66" s="45"/>
      <c r="B66" s="45"/>
      <c r="C66" s="45"/>
      <c r="D66" s="46" t="s">
        <v>110</v>
      </c>
      <c r="E66" s="172">
        <v>0</v>
      </c>
      <c r="F66" s="172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651216073.74000001</v>
      </c>
      <c r="F68" s="47">
        <f>SUM(F69:F73)</f>
        <v>450980402.55000001</v>
      </c>
    </row>
    <row r="69" spans="1:6" x14ac:dyDescent="0.25">
      <c r="A69" s="53"/>
      <c r="B69" s="45"/>
      <c r="C69" s="45"/>
      <c r="D69" s="46" t="s">
        <v>112</v>
      </c>
      <c r="E69" s="173">
        <v>171412177.50999999</v>
      </c>
      <c r="F69" s="173">
        <v>276017758.62</v>
      </c>
    </row>
    <row r="70" spans="1:6" x14ac:dyDescent="0.25">
      <c r="A70" s="53"/>
      <c r="B70" s="45"/>
      <c r="C70" s="45"/>
      <c r="D70" s="46" t="s">
        <v>113</v>
      </c>
      <c r="E70" s="173">
        <v>479736784.93000001</v>
      </c>
      <c r="F70" s="173">
        <v>174895532.63</v>
      </c>
    </row>
    <row r="71" spans="1:6" x14ac:dyDescent="0.25">
      <c r="A71" s="53"/>
      <c r="B71" s="45"/>
      <c r="C71" s="45"/>
      <c r="D71" s="46" t="s">
        <v>114</v>
      </c>
      <c r="E71" s="173">
        <v>0</v>
      </c>
      <c r="F71" s="173">
        <v>0</v>
      </c>
    </row>
    <row r="72" spans="1:6" x14ac:dyDescent="0.25">
      <c r="A72" s="53"/>
      <c r="B72" s="45"/>
      <c r="C72" s="45"/>
      <c r="D72" s="46" t="s">
        <v>115</v>
      </c>
      <c r="E72" s="173">
        <v>0</v>
      </c>
      <c r="F72" s="173">
        <v>0</v>
      </c>
    </row>
    <row r="73" spans="1:6" x14ac:dyDescent="0.25">
      <c r="A73" s="53"/>
      <c r="B73" s="45"/>
      <c r="C73" s="45"/>
      <c r="D73" s="46" t="s">
        <v>116</v>
      </c>
      <c r="E73" s="173">
        <v>67111.3</v>
      </c>
      <c r="F73" s="173">
        <v>67111.3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674535566.65999997</v>
      </c>
      <c r="F79" s="4">
        <f>F63+F68+F75</f>
        <v>474299895.47000003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696480738.99000001</v>
      </c>
      <c r="F81" s="4">
        <f>F59+F79</f>
        <v>518663111.61000001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7:C17 E9:F9 B48:C49 B32:C46 B47 C9 B25:C25 B59:C62 E19:F23 E25:F42 F24 E44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1" t="s">
        <v>439</v>
      </c>
      <c r="B1" s="193"/>
      <c r="C1" s="193"/>
      <c r="D1" s="193"/>
      <c r="E1" s="193"/>
      <c r="F1" s="193"/>
      <c r="G1" s="194"/>
    </row>
    <row r="2" spans="1:7" x14ac:dyDescent="0.25">
      <c r="A2" s="213" t="str">
        <f>'Formato 1'!A2</f>
        <v>Municipio de Valle e Santiago, Gto.</v>
      </c>
      <c r="B2" s="214"/>
      <c r="C2" s="214"/>
      <c r="D2" s="214"/>
      <c r="E2" s="214"/>
      <c r="F2" s="214"/>
      <c r="G2" s="215"/>
    </row>
    <row r="3" spans="1:7" x14ac:dyDescent="0.25">
      <c r="A3" s="210" t="s">
        <v>440</v>
      </c>
      <c r="B3" s="211"/>
      <c r="C3" s="211"/>
      <c r="D3" s="211"/>
      <c r="E3" s="211"/>
      <c r="F3" s="211"/>
      <c r="G3" s="212"/>
    </row>
    <row r="4" spans="1:7" x14ac:dyDescent="0.25">
      <c r="A4" s="210" t="s">
        <v>2</v>
      </c>
      <c r="B4" s="211"/>
      <c r="C4" s="211"/>
      <c r="D4" s="211"/>
      <c r="E4" s="211"/>
      <c r="F4" s="211"/>
      <c r="G4" s="212"/>
    </row>
    <row r="5" spans="1:7" x14ac:dyDescent="0.25">
      <c r="A5" s="204" t="s">
        <v>441</v>
      </c>
      <c r="B5" s="205"/>
      <c r="C5" s="205"/>
      <c r="D5" s="205"/>
      <c r="E5" s="205"/>
      <c r="F5" s="205"/>
      <c r="G5" s="206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1" t="s">
        <v>458</v>
      </c>
      <c r="B1" s="193"/>
      <c r="C1" s="193"/>
      <c r="D1" s="193"/>
      <c r="E1" s="193"/>
      <c r="F1" s="193"/>
      <c r="G1" s="194"/>
    </row>
    <row r="2" spans="1:7" x14ac:dyDescent="0.25">
      <c r="A2" s="213" t="str">
        <f>'Formato 1'!A2</f>
        <v>Municipio de Valle e Santiago, Gto.</v>
      </c>
      <c r="B2" s="214"/>
      <c r="C2" s="214"/>
      <c r="D2" s="214"/>
      <c r="E2" s="214"/>
      <c r="F2" s="214"/>
      <c r="G2" s="215"/>
    </row>
    <row r="3" spans="1:7" x14ac:dyDescent="0.25">
      <c r="A3" s="210" t="s">
        <v>459</v>
      </c>
      <c r="B3" s="211"/>
      <c r="C3" s="211"/>
      <c r="D3" s="211"/>
      <c r="E3" s="211"/>
      <c r="F3" s="211"/>
      <c r="G3" s="212"/>
    </row>
    <row r="4" spans="1:7" x14ac:dyDescent="0.25">
      <c r="A4" s="210" t="s">
        <v>2</v>
      </c>
      <c r="B4" s="211"/>
      <c r="C4" s="211"/>
      <c r="D4" s="211"/>
      <c r="E4" s="211"/>
      <c r="F4" s="211"/>
      <c r="G4" s="212"/>
    </row>
    <row r="5" spans="1:7" x14ac:dyDescent="0.25">
      <c r="A5" s="204" t="s">
        <v>441</v>
      </c>
      <c r="B5" s="205"/>
      <c r="C5" s="205"/>
      <c r="D5" s="205"/>
      <c r="E5" s="205"/>
      <c r="F5" s="205"/>
      <c r="G5" s="206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1" t="s">
        <v>474</v>
      </c>
      <c r="B1" s="193"/>
      <c r="C1" s="193"/>
      <c r="D1" s="193"/>
      <c r="E1" s="193"/>
      <c r="F1" s="193"/>
      <c r="G1" s="194"/>
    </row>
    <row r="2" spans="1:7" x14ac:dyDescent="0.25">
      <c r="A2" s="213" t="str">
        <f>'Formato 1'!A2</f>
        <v>Municipio de Valle e Santiago, Gto.</v>
      </c>
      <c r="B2" s="214"/>
      <c r="C2" s="214"/>
      <c r="D2" s="214"/>
      <c r="E2" s="214"/>
      <c r="F2" s="214"/>
      <c r="G2" s="215"/>
    </row>
    <row r="3" spans="1:7" x14ac:dyDescent="0.25">
      <c r="A3" s="210" t="s">
        <v>475</v>
      </c>
      <c r="B3" s="211"/>
      <c r="C3" s="211"/>
      <c r="D3" s="211"/>
      <c r="E3" s="211"/>
      <c r="F3" s="211"/>
      <c r="G3" s="212"/>
    </row>
    <row r="4" spans="1:7" x14ac:dyDescent="0.25">
      <c r="A4" s="210" t="s">
        <v>2</v>
      </c>
      <c r="B4" s="211"/>
      <c r="C4" s="211"/>
      <c r="D4" s="211"/>
      <c r="E4" s="211"/>
      <c r="F4" s="211"/>
      <c r="G4" s="212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1" t="s">
        <v>499</v>
      </c>
      <c r="B1" s="193"/>
      <c r="C1" s="193"/>
      <c r="D1" s="193"/>
      <c r="E1" s="193"/>
      <c r="F1" s="193"/>
      <c r="G1" s="194"/>
    </row>
    <row r="2" spans="1:7" x14ac:dyDescent="0.25">
      <c r="A2" s="213" t="str">
        <f>'Formato 1'!A2</f>
        <v>Municipio de Valle e Santiago, Gto.</v>
      </c>
      <c r="B2" s="214"/>
      <c r="C2" s="214"/>
      <c r="D2" s="214"/>
      <c r="E2" s="214"/>
      <c r="F2" s="214"/>
      <c r="G2" s="215"/>
    </row>
    <row r="3" spans="1:7" x14ac:dyDescent="0.25">
      <c r="A3" s="210" t="s">
        <v>500</v>
      </c>
      <c r="B3" s="211"/>
      <c r="C3" s="211"/>
      <c r="D3" s="211"/>
      <c r="E3" s="211"/>
      <c r="F3" s="211"/>
      <c r="G3" s="212"/>
    </row>
    <row r="4" spans="1:7" x14ac:dyDescent="0.25">
      <c r="A4" s="210" t="s">
        <v>2</v>
      </c>
      <c r="B4" s="211"/>
      <c r="C4" s="211"/>
      <c r="D4" s="211"/>
      <c r="E4" s="211"/>
      <c r="F4" s="211"/>
      <c r="G4" s="212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1" t="s">
        <v>503</v>
      </c>
      <c r="B1" s="193"/>
      <c r="C1" s="193"/>
      <c r="D1" s="193"/>
      <c r="E1" s="193"/>
      <c r="F1" s="193"/>
    </row>
    <row r="2" spans="1:6" x14ac:dyDescent="0.25">
      <c r="A2" s="213" t="str">
        <f>'Formato 1'!A2</f>
        <v>Municipio de Valle e Santiago, Gto.</v>
      </c>
      <c r="B2" s="214"/>
      <c r="C2" s="214"/>
      <c r="D2" s="214"/>
      <c r="E2" s="214"/>
      <c r="F2" s="215"/>
    </row>
    <row r="3" spans="1:6" x14ac:dyDescent="0.25">
      <c r="A3" s="210" t="s">
        <v>504</v>
      </c>
      <c r="B3" s="211"/>
      <c r="C3" s="211"/>
      <c r="D3" s="211"/>
      <c r="E3" s="211"/>
      <c r="F3" s="212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155"/>
      <c r="C10" s="155"/>
      <c r="D10" s="155"/>
      <c r="E10" s="155"/>
      <c r="F10" s="155"/>
    </row>
    <row r="11" spans="1:6" x14ac:dyDescent="0.25">
      <c r="A11" s="67" t="s">
        <v>515</v>
      </c>
      <c r="B11" s="155"/>
      <c r="C11" s="155"/>
      <c r="D11" s="155"/>
      <c r="E11" s="155"/>
      <c r="F11" s="155"/>
    </row>
    <row r="12" spans="1:6" x14ac:dyDescent="0.25">
      <c r="A12" s="67" t="s">
        <v>516</v>
      </c>
      <c r="B12" s="155"/>
      <c r="C12" s="155"/>
      <c r="D12" s="155"/>
      <c r="E12" s="155"/>
      <c r="F12" s="155"/>
    </row>
    <row r="13" spans="1:6" x14ac:dyDescent="0.25">
      <c r="A13" s="67" t="s">
        <v>517</v>
      </c>
      <c r="B13" s="155"/>
      <c r="C13" s="155"/>
      <c r="D13" s="155"/>
      <c r="E13" s="155"/>
      <c r="F13" s="155"/>
    </row>
    <row r="14" spans="1:6" x14ac:dyDescent="0.25">
      <c r="A14" s="146" t="s">
        <v>518</v>
      </c>
      <c r="B14" s="155"/>
      <c r="C14" s="155"/>
      <c r="D14" s="155"/>
      <c r="E14" s="155"/>
      <c r="F14" s="155"/>
    </row>
    <row r="15" spans="1:6" x14ac:dyDescent="0.25">
      <c r="A15" s="67" t="s">
        <v>515</v>
      </c>
      <c r="B15" s="155"/>
      <c r="C15" s="155"/>
      <c r="D15" s="155"/>
      <c r="E15" s="155"/>
      <c r="F15" s="155"/>
    </row>
    <row r="16" spans="1:6" x14ac:dyDescent="0.25">
      <c r="A16" s="67" t="s">
        <v>516</v>
      </c>
      <c r="B16" s="156"/>
      <c r="C16" s="156"/>
      <c r="D16" s="156"/>
      <c r="E16" s="156"/>
      <c r="F16" s="156"/>
    </row>
    <row r="17" spans="1:6" x14ac:dyDescent="0.25">
      <c r="A17" s="67" t="s">
        <v>517</v>
      </c>
      <c r="B17" s="157"/>
      <c r="C17" s="157"/>
      <c r="D17" s="157"/>
      <c r="E17" s="157"/>
      <c r="F17" s="157"/>
    </row>
    <row r="18" spans="1:6" x14ac:dyDescent="0.25">
      <c r="A18" s="146" t="s">
        <v>519</v>
      </c>
      <c r="B18" s="157"/>
      <c r="C18" s="157"/>
      <c r="D18" s="157"/>
      <c r="E18" s="157"/>
      <c r="F18" s="157"/>
    </row>
    <row r="19" spans="1:6" x14ac:dyDescent="0.25">
      <c r="A19" s="146" t="s">
        <v>520</v>
      </c>
      <c r="B19" s="157"/>
      <c r="C19" s="157"/>
      <c r="D19" s="157"/>
      <c r="E19" s="157"/>
      <c r="F19" s="157"/>
    </row>
    <row r="20" spans="1:6" x14ac:dyDescent="0.25">
      <c r="A20" s="146" t="s">
        <v>521</v>
      </c>
      <c r="B20" s="158"/>
      <c r="C20" s="158"/>
      <c r="D20" s="158"/>
      <c r="E20" s="158"/>
      <c r="F20" s="158"/>
    </row>
    <row r="21" spans="1:6" x14ac:dyDescent="0.25">
      <c r="A21" s="146" t="s">
        <v>522</v>
      </c>
      <c r="B21" s="158"/>
      <c r="C21" s="158"/>
      <c r="D21" s="158"/>
      <c r="E21" s="158"/>
      <c r="F21" s="158"/>
    </row>
    <row r="22" spans="1:6" x14ac:dyDescent="0.25">
      <c r="A22" s="146" t="s">
        <v>523</v>
      </c>
      <c r="B22" s="158"/>
      <c r="C22" s="158"/>
      <c r="D22" s="158"/>
      <c r="E22" s="158"/>
      <c r="F22" s="158"/>
    </row>
    <row r="23" spans="1:6" x14ac:dyDescent="0.25">
      <c r="A23" s="146" t="s">
        <v>524</v>
      </c>
      <c r="B23" s="158"/>
      <c r="C23" s="158"/>
      <c r="D23" s="158"/>
      <c r="E23" s="158"/>
      <c r="F23" s="158"/>
    </row>
    <row r="24" spans="1:6" x14ac:dyDescent="0.25">
      <c r="A24" s="146" t="s">
        <v>525</v>
      </c>
      <c r="B24" s="150"/>
      <c r="C24" s="150"/>
      <c r="D24" s="150"/>
      <c r="E24" s="150"/>
      <c r="F24" s="150"/>
    </row>
    <row r="25" spans="1:6" x14ac:dyDescent="0.25">
      <c r="A25" s="146" t="s">
        <v>526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149"/>
      <c r="C27" s="149"/>
      <c r="D27" s="149"/>
      <c r="E27" s="149"/>
      <c r="F27" s="149"/>
    </row>
    <row r="28" spans="1:6" x14ac:dyDescent="0.25">
      <c r="A28" s="146" t="s">
        <v>528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529</v>
      </c>
      <c r="B30" s="53"/>
      <c r="C30" s="53"/>
      <c r="D30" s="53"/>
      <c r="E30" s="53"/>
      <c r="F30" s="53"/>
    </row>
    <row r="31" spans="1:6" x14ac:dyDescent="0.25">
      <c r="A31" s="154" t="s">
        <v>514</v>
      </c>
      <c r="B31" s="91"/>
      <c r="C31" s="91"/>
      <c r="D31" s="91"/>
      <c r="E31" s="91"/>
      <c r="F31" s="91"/>
    </row>
    <row r="32" spans="1:6" x14ac:dyDescent="0.25">
      <c r="A32" s="154" t="s">
        <v>518</v>
      </c>
      <c r="B32" s="91"/>
      <c r="C32" s="91"/>
      <c r="D32" s="91"/>
      <c r="E32" s="91"/>
      <c r="F32" s="91"/>
    </row>
    <row r="33" spans="1:6" x14ac:dyDescent="0.25">
      <c r="A33" s="154" t="s">
        <v>530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531</v>
      </c>
      <c r="B35" s="53"/>
      <c r="C35" s="53"/>
      <c r="D35" s="53"/>
      <c r="E35" s="53"/>
      <c r="F35" s="53"/>
    </row>
    <row r="36" spans="1:6" x14ac:dyDescent="0.25">
      <c r="A36" s="154" t="s">
        <v>532</v>
      </c>
      <c r="B36" s="53"/>
      <c r="C36" s="53"/>
      <c r="D36" s="53"/>
      <c r="E36" s="53"/>
      <c r="F36" s="53"/>
    </row>
    <row r="37" spans="1:6" x14ac:dyDescent="0.25">
      <c r="A37" s="154" t="s">
        <v>533</v>
      </c>
      <c r="B37" s="53"/>
      <c r="C37" s="53"/>
      <c r="D37" s="53"/>
      <c r="E37" s="53"/>
      <c r="F37" s="53"/>
    </row>
    <row r="38" spans="1:6" x14ac:dyDescent="0.25">
      <c r="A38" s="154" t="s">
        <v>534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536</v>
      </c>
      <c r="B42" s="53"/>
      <c r="C42" s="53"/>
      <c r="D42" s="53"/>
      <c r="E42" s="53"/>
      <c r="F42" s="53"/>
    </row>
    <row r="43" spans="1:6" x14ac:dyDescent="0.25">
      <c r="A43" s="154" t="s">
        <v>537</v>
      </c>
      <c r="B43" s="91"/>
      <c r="C43" s="91"/>
      <c r="D43" s="91"/>
      <c r="E43" s="91"/>
      <c r="F43" s="91"/>
    </row>
    <row r="44" spans="1:6" x14ac:dyDescent="0.25">
      <c r="A44" s="154" t="s">
        <v>538</v>
      </c>
      <c r="B44" s="91"/>
      <c r="C44" s="91"/>
      <c r="D44" s="91"/>
      <c r="E44" s="91"/>
      <c r="F44" s="91"/>
    </row>
    <row r="45" spans="1:6" x14ac:dyDescent="0.25">
      <c r="A45" s="154" t="s">
        <v>539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540</v>
      </c>
      <c r="B47" s="53"/>
      <c r="C47" s="53"/>
      <c r="D47" s="53"/>
      <c r="E47" s="53"/>
      <c r="F47" s="53"/>
    </row>
    <row r="48" spans="1:6" x14ac:dyDescent="0.25">
      <c r="A48" s="154" t="s">
        <v>538</v>
      </c>
      <c r="B48" s="91"/>
      <c r="C48" s="91"/>
      <c r="D48" s="91"/>
      <c r="E48" s="91"/>
      <c r="F48" s="91"/>
    </row>
    <row r="49" spans="1:6" x14ac:dyDescent="0.25">
      <c r="A49" s="154" t="s">
        <v>539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541</v>
      </c>
      <c r="B51" s="53"/>
      <c r="C51" s="53"/>
      <c r="D51" s="53"/>
      <c r="E51" s="53"/>
      <c r="F51" s="53"/>
    </row>
    <row r="52" spans="1:6" x14ac:dyDescent="0.25">
      <c r="A52" s="154" t="s">
        <v>538</v>
      </c>
      <c r="B52" s="91"/>
      <c r="C52" s="91"/>
      <c r="D52" s="91"/>
      <c r="E52" s="91"/>
      <c r="F52" s="91"/>
    </row>
    <row r="53" spans="1:6" x14ac:dyDescent="0.25">
      <c r="A53" s="154" t="s">
        <v>539</v>
      </c>
      <c r="B53" s="91"/>
      <c r="C53" s="91"/>
      <c r="D53" s="91"/>
      <c r="E53" s="91"/>
      <c r="F53" s="91"/>
    </row>
    <row r="54" spans="1:6" x14ac:dyDescent="0.25">
      <c r="A54" s="154" t="s">
        <v>542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543</v>
      </c>
      <c r="B56" s="53"/>
      <c r="C56" s="53"/>
      <c r="D56" s="53"/>
      <c r="E56" s="53"/>
      <c r="F56" s="53"/>
    </row>
    <row r="57" spans="1:6" x14ac:dyDescent="0.25">
      <c r="A57" s="154" t="s">
        <v>538</v>
      </c>
      <c r="B57" s="91"/>
      <c r="C57" s="91"/>
      <c r="D57" s="91"/>
      <c r="E57" s="91"/>
      <c r="F57" s="91"/>
    </row>
    <row r="58" spans="1:6" x14ac:dyDescent="0.25">
      <c r="A58" s="154" t="s">
        <v>539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544</v>
      </c>
      <c r="B60" s="53"/>
      <c r="C60" s="53"/>
      <c r="D60" s="53"/>
      <c r="E60" s="53"/>
      <c r="F60" s="53"/>
    </row>
    <row r="61" spans="1:6" x14ac:dyDescent="0.25">
      <c r="A61" s="154" t="s">
        <v>545</v>
      </c>
      <c r="B61" s="141"/>
      <c r="C61" s="141"/>
      <c r="D61" s="141"/>
      <c r="E61" s="141"/>
      <c r="F61" s="141"/>
    </row>
    <row r="62" spans="1:6" x14ac:dyDescent="0.25">
      <c r="A62" s="154" t="s">
        <v>546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547</v>
      </c>
      <c r="B64" s="141"/>
      <c r="C64" s="141"/>
      <c r="D64" s="141"/>
      <c r="E64" s="141"/>
      <c r="F64" s="141"/>
    </row>
    <row r="65" spans="1:6" x14ac:dyDescent="0.25">
      <c r="A65" s="154" t="s">
        <v>548</v>
      </c>
      <c r="B65" s="141"/>
      <c r="C65" s="141"/>
      <c r="D65" s="141"/>
      <c r="E65" s="141"/>
      <c r="F65" s="141"/>
    </row>
    <row r="66" spans="1:6" x14ac:dyDescent="0.25">
      <c r="A66" s="154" t="s">
        <v>549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439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Municipio de Valle e Santiago,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216" t="s">
        <v>442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443</v>
      </c>
      <c r="C7" s="217"/>
      <c r="D7" s="217"/>
      <c r="E7" s="217"/>
      <c r="F7" s="217"/>
      <c r="G7" s="217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458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Municipio de Valle 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220" t="s">
        <v>460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443</v>
      </c>
      <c r="C7" s="217"/>
      <c r="D7" s="217"/>
      <c r="E7" s="217"/>
      <c r="F7" s="217"/>
      <c r="G7" s="217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474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Municipio de Valle 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442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0"/>
      <c r="B6" s="225"/>
      <c r="C6" s="225"/>
      <c r="D6" s="225"/>
      <c r="E6" s="225"/>
      <c r="F6" s="225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497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498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499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Municipio de Valle 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497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498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503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Municipio de Valle e Santiago,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22" zoomScale="110" zoomScaleNormal="110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Municipio de Valle e Santiago,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6428571.5199999996</v>
      </c>
      <c r="C8" s="4">
        <f t="shared" si="0"/>
        <v>0</v>
      </c>
      <c r="D8" s="4">
        <f t="shared" si="0"/>
        <v>1607142.84</v>
      </c>
      <c r="E8" s="4">
        <f t="shared" si="0"/>
        <v>0</v>
      </c>
      <c r="F8" s="4">
        <f t="shared" si="0"/>
        <v>4821428.68</v>
      </c>
      <c r="G8" s="4">
        <f t="shared" si="0"/>
        <v>322429.3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174">
        <f t="shared" si="1"/>
        <v>0</v>
      </c>
      <c r="E9" s="47">
        <f t="shared" si="1"/>
        <v>0</v>
      </c>
      <c r="F9" s="47">
        <f>B9+C9-D9+E9</f>
        <v>0</v>
      </c>
      <c r="G9" s="47"/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75">
        <v>0</v>
      </c>
      <c r="E10" s="106">
        <v>0</v>
      </c>
      <c r="F10" s="106">
        <f>B10+C10-D10+E10</f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6428571.5199999996</v>
      </c>
      <c r="C13" s="47">
        <f t="shared" si="2"/>
        <v>0</v>
      </c>
      <c r="D13" s="47">
        <f t="shared" si="2"/>
        <v>1607142.84</v>
      </c>
      <c r="E13" s="47">
        <f t="shared" si="2"/>
        <v>0</v>
      </c>
      <c r="F13" s="47">
        <f>SUM(F14:F16)</f>
        <v>4821428.68</v>
      </c>
      <c r="G13" s="47">
        <f t="shared" si="2"/>
        <v>322429.3</v>
      </c>
      <c r="H13" s="47">
        <f t="shared" si="2"/>
        <v>0</v>
      </c>
    </row>
    <row r="14" spans="1:8" x14ac:dyDescent="0.25">
      <c r="A14" s="105" t="s">
        <v>137</v>
      </c>
      <c r="B14" s="106">
        <v>6428571.5199999996</v>
      </c>
      <c r="C14" s="47">
        <v>0</v>
      </c>
      <c r="D14" s="47">
        <v>1607142.84</v>
      </c>
      <c r="E14" s="106">
        <v>0</v>
      </c>
      <c r="F14" s="106">
        <f>B14+C14-D14</f>
        <v>4821428.68</v>
      </c>
      <c r="G14" s="47">
        <v>322429.3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37934644.620000005</v>
      </c>
      <c r="C18" s="108"/>
      <c r="D18" s="108"/>
      <c r="E18" s="108"/>
      <c r="F18" s="4">
        <f>'Formato 1'!E47</f>
        <v>17123743.649999999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>B8+B18</f>
        <v>44363216.140000001</v>
      </c>
      <c r="C20" s="4">
        <f t="shared" ref="C20:H20" si="3">C8+C18</f>
        <v>0</v>
      </c>
      <c r="D20" s="4">
        <f t="shared" si="3"/>
        <v>1607142.84</v>
      </c>
      <c r="E20" s="4">
        <f>E8+E18</f>
        <v>0</v>
      </c>
      <c r="F20" s="4">
        <f>F8+F18</f>
        <v>21945172.329999998</v>
      </c>
      <c r="G20" s="4">
        <f t="shared" si="3"/>
        <v>322429.3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5" t="s">
        <v>151</v>
      </c>
      <c r="B33" s="195"/>
      <c r="C33" s="195"/>
      <c r="D33" s="195"/>
      <c r="E33" s="195"/>
      <c r="F33" s="195"/>
      <c r="G33" s="195"/>
      <c r="H33" s="195"/>
    </row>
    <row r="34" spans="1:8" ht="14.45" customHeight="1" x14ac:dyDescent="0.25">
      <c r="A34" s="195"/>
      <c r="B34" s="195"/>
      <c r="C34" s="195"/>
      <c r="D34" s="195"/>
      <c r="E34" s="195"/>
      <c r="F34" s="195"/>
      <c r="G34" s="195"/>
      <c r="H34" s="195"/>
    </row>
    <row r="35" spans="1:8" ht="14.45" customHeight="1" x14ac:dyDescent="0.25">
      <c r="A35" s="195"/>
      <c r="B35" s="195"/>
      <c r="C35" s="195"/>
      <c r="D35" s="195"/>
      <c r="E35" s="195"/>
      <c r="F35" s="195"/>
      <c r="G35" s="195"/>
      <c r="H35" s="195"/>
    </row>
    <row r="36" spans="1:8" ht="14.45" customHeight="1" x14ac:dyDescent="0.25">
      <c r="A36" s="195"/>
      <c r="B36" s="195"/>
      <c r="C36" s="195"/>
      <c r="D36" s="195"/>
      <c r="E36" s="195"/>
      <c r="F36" s="195"/>
      <c r="G36" s="195"/>
      <c r="H36" s="195"/>
    </row>
    <row r="37" spans="1:8" ht="14.45" customHeight="1" x14ac:dyDescent="0.25">
      <c r="A37" s="195"/>
      <c r="B37" s="195"/>
      <c r="C37" s="195"/>
      <c r="D37" s="195"/>
      <c r="E37" s="195"/>
      <c r="F37" s="195"/>
      <c r="G37" s="195"/>
      <c r="H37" s="195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 D1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8 B41:F44 B15:H17 B19:H19 C18:E18 B11:H12 B9:C9 E9:E10 H9:H10 E14 B13:E13 G13:H13 H14 B21:H31 C20:D20 G20:H20 G18:H18 B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110" zoomScaleNormal="110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Municipio de Valle e Santiago,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110" zoomScaleNormal="110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Municipio de Valle e Santiago,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544392857.15999997</v>
      </c>
      <c r="C8" s="14">
        <f>SUM(C9:C11)</f>
        <v>382630150.93999994</v>
      </c>
      <c r="D8" s="14">
        <f>SUM(D9:D11)</f>
        <v>382630150.93999994</v>
      </c>
    </row>
    <row r="9" spans="1:4" x14ac:dyDescent="0.25">
      <c r="A9" s="58" t="s">
        <v>189</v>
      </c>
      <c r="B9" s="176">
        <v>323000000</v>
      </c>
      <c r="C9" s="176">
        <v>184580109.41999999</v>
      </c>
      <c r="D9" s="176">
        <v>184580109.41999999</v>
      </c>
    </row>
    <row r="10" spans="1:4" x14ac:dyDescent="0.25">
      <c r="A10" s="58" t="s">
        <v>190</v>
      </c>
      <c r="B10" s="176">
        <v>223000000</v>
      </c>
      <c r="C10" s="176">
        <v>198719684.37</v>
      </c>
      <c r="D10" s="176">
        <v>198719684.37</v>
      </c>
    </row>
    <row r="11" spans="1:4" x14ac:dyDescent="0.25">
      <c r="A11" s="58" t="s">
        <v>191</v>
      </c>
      <c r="B11" s="178">
        <f>B44</f>
        <v>-1607142.84</v>
      </c>
      <c r="C11" s="178">
        <f>C44</f>
        <v>-669642.85</v>
      </c>
      <c r="D11" s="178">
        <f>D44</f>
        <v>-669642.85</v>
      </c>
    </row>
    <row r="12" spans="1:4" x14ac:dyDescent="0.25">
      <c r="A12" s="46"/>
      <c r="B12" s="179"/>
      <c r="C12" s="179"/>
      <c r="D12" s="179"/>
    </row>
    <row r="13" spans="1:4" x14ac:dyDescent="0.25">
      <c r="A13" s="3" t="s">
        <v>192</v>
      </c>
      <c r="B13" s="180">
        <f>B14+B15</f>
        <v>544392857.15999997</v>
      </c>
      <c r="C13" s="180">
        <f>C14+C15</f>
        <v>330210267.88999999</v>
      </c>
      <c r="D13" s="180">
        <f>D14+D15</f>
        <v>327868031.17000002</v>
      </c>
    </row>
    <row r="14" spans="1:4" x14ac:dyDescent="0.25">
      <c r="A14" s="58" t="s">
        <v>193</v>
      </c>
      <c r="B14" s="178">
        <v>323000000</v>
      </c>
      <c r="C14" s="178">
        <v>179325398.47</v>
      </c>
      <c r="D14" s="178">
        <v>178060214.81</v>
      </c>
    </row>
    <row r="15" spans="1:4" x14ac:dyDescent="0.25">
      <c r="A15" s="58" t="s">
        <v>194</v>
      </c>
      <c r="B15" s="178">
        <v>221392857.16</v>
      </c>
      <c r="C15" s="178">
        <v>150884869.41999999</v>
      </c>
      <c r="D15" s="178">
        <v>149807816.36000001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80">
        <f>C18+C19</f>
        <v>114150082.88</v>
      </c>
      <c r="D17" s="180">
        <f>D18+D19</f>
        <v>114150082.88</v>
      </c>
    </row>
    <row r="18" spans="1:4" x14ac:dyDescent="0.25">
      <c r="A18" s="58" t="s">
        <v>196</v>
      </c>
      <c r="B18" s="16">
        <v>0</v>
      </c>
      <c r="C18" s="181">
        <v>43595162.539999999</v>
      </c>
      <c r="D18" s="181">
        <v>43595162.539999999</v>
      </c>
    </row>
    <row r="19" spans="1:4" x14ac:dyDescent="0.25">
      <c r="A19" s="58" t="s">
        <v>197</v>
      </c>
      <c r="B19" s="16">
        <v>0</v>
      </c>
      <c r="C19" s="181">
        <v>70554920.339999989</v>
      </c>
      <c r="D19" s="181">
        <v>70554920.339999989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166569965.92999995</v>
      </c>
      <c r="D21" s="14">
        <f>D8-D13+D17</f>
        <v>168912202.64999992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1607142.84</v>
      </c>
      <c r="C23" s="14">
        <f>C21-C11</f>
        <v>167239608.77999994</v>
      </c>
      <c r="D23" s="14">
        <f>D21-D11</f>
        <v>169581845.49999991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1607142.84</v>
      </c>
      <c r="C25" s="14">
        <f>C23-C17</f>
        <v>53089525.899999946</v>
      </c>
      <c r="D25" s="14">
        <f>D23-D17</f>
        <v>55431762.619999915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800000</v>
      </c>
      <c r="C29" s="4">
        <f>C30+C31</f>
        <v>322429.3</v>
      </c>
      <c r="D29" s="4">
        <f>D30+D31</f>
        <v>322429.3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177">
        <v>800000</v>
      </c>
      <c r="C31" s="177">
        <v>322429.3</v>
      </c>
      <c r="D31" s="177">
        <v>322429.3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2407142.84</v>
      </c>
      <c r="C33" s="4">
        <f>C25+C29</f>
        <v>53411955.199999943</v>
      </c>
      <c r="D33" s="4">
        <f>D25+D29</f>
        <v>55754191.919999912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1607142.84</v>
      </c>
      <c r="C40" s="4">
        <f>C41+C42</f>
        <v>669642.85</v>
      </c>
      <c r="D40" s="4">
        <f>D41+D42</f>
        <v>669642.85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181">
        <v>1607142.84</v>
      </c>
      <c r="C42" s="181">
        <v>669642.85</v>
      </c>
      <c r="D42" s="181">
        <v>669642.85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-1607142.84</v>
      </c>
      <c r="C44" s="4">
        <f>C37-C40</f>
        <v>-669642.85</v>
      </c>
      <c r="D44" s="4">
        <f>D37-D40</f>
        <v>-669642.85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323000000</v>
      </c>
      <c r="C48" s="96">
        <f>C9</f>
        <v>184580109.41999999</v>
      </c>
      <c r="D48" s="96">
        <f>D9</f>
        <v>184580109.41999999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323000000</v>
      </c>
      <c r="C53" s="181">
        <f>C14</f>
        <v>179325398.47</v>
      </c>
      <c r="D53" s="181">
        <f>D14</f>
        <v>178060214.81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81">
        <f>C18</f>
        <v>43595162.539999999</v>
      </c>
      <c r="D55" s="181">
        <f>D18</f>
        <v>43595162.539999999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48849873.489999987</v>
      </c>
      <c r="D57" s="4">
        <f>D48+D49-D53+D55</f>
        <v>50115057.149999984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48849873.489999987</v>
      </c>
      <c r="D59" s="4">
        <f>D57-D49</f>
        <v>50115057.149999984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223000000</v>
      </c>
      <c r="C63" s="98">
        <f>C10</f>
        <v>198719684.37</v>
      </c>
      <c r="D63" s="98">
        <f>D10</f>
        <v>198719684.37</v>
      </c>
    </row>
    <row r="64" spans="1:4" ht="30" x14ac:dyDescent="0.25">
      <c r="A64" s="21" t="s">
        <v>220</v>
      </c>
      <c r="B64" s="14">
        <f>B65-B66</f>
        <v>-1607142.84</v>
      </c>
      <c r="C64" s="14">
        <f>C65-C66</f>
        <v>-669642.85</v>
      </c>
      <c r="D64" s="14">
        <f>D65-D66</f>
        <v>-669642.85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178">
        <f>B42</f>
        <v>1607142.84</v>
      </c>
      <c r="C66" s="178">
        <f>C42</f>
        <v>669642.85</v>
      </c>
      <c r="D66" s="178">
        <f>D42</f>
        <v>669642.85</v>
      </c>
    </row>
    <row r="67" spans="1:4" x14ac:dyDescent="0.25">
      <c r="A67" s="45"/>
      <c r="B67" s="179"/>
      <c r="C67" s="179"/>
      <c r="D67" s="179"/>
    </row>
    <row r="68" spans="1:4" x14ac:dyDescent="0.25">
      <c r="A68" s="58" t="s">
        <v>221</v>
      </c>
      <c r="B68" s="178">
        <f>B15</f>
        <v>221392857.16</v>
      </c>
      <c r="C68" s="178">
        <f>C15</f>
        <v>150884869.41999999</v>
      </c>
      <c r="D68" s="178">
        <f>D15</f>
        <v>149807816.36000001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178">
        <f>C19</f>
        <v>70554920.339999989</v>
      </c>
      <c r="D70" s="178">
        <f>D19</f>
        <v>70554920.339999989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117720092.44000001</v>
      </c>
      <c r="D72" s="14">
        <f>D63+D64-D68+D70</f>
        <v>118797145.49999999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1607142.84</v>
      </c>
      <c r="C74" s="14">
        <f>C72-C64</f>
        <v>118389735.29000001</v>
      </c>
      <c r="D74" s="14">
        <f>D72-D64</f>
        <v>119466788.34999998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0:D30 B37:D39 B49:D52 B65:D65 B11:D12 B16:D16 B20:D20 B18:B19 B32:D32 B43:D43 B22:D22 B54:D54 B53 B48 D48 B56:D56 B55 B41:D41 B67:D67 B69:D71 B73:D73 B72 B17 B24:D24 B58:D59 B57 D57 C63:D63 C64:D6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Normal="100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Municipio de Valle 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6" t="s">
        <v>226</v>
      </c>
      <c r="B6" s="198" t="s">
        <v>227</v>
      </c>
      <c r="C6" s="198"/>
      <c r="D6" s="198"/>
      <c r="E6" s="198"/>
      <c r="F6" s="198"/>
      <c r="G6" s="198" t="s">
        <v>228</v>
      </c>
    </row>
    <row r="7" spans="1:7" ht="30" x14ac:dyDescent="0.25">
      <c r="A7" s="19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98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190">
        <v>27725000</v>
      </c>
      <c r="C9" s="182">
        <v>115000</v>
      </c>
      <c r="D9" s="183">
        <v>27840000</v>
      </c>
      <c r="E9" s="182">
        <v>23403324.030000001</v>
      </c>
      <c r="F9" s="182">
        <v>23403324.420000002</v>
      </c>
      <c r="G9" s="47">
        <f t="shared" ref="G9:G15" si="0">F9-B9</f>
        <v>-4321675.5799999982</v>
      </c>
    </row>
    <row r="10" spans="1:7" x14ac:dyDescent="0.25">
      <c r="A10" s="58" t="s">
        <v>235</v>
      </c>
      <c r="B10" s="190">
        <v>0</v>
      </c>
      <c r="C10" s="182">
        <v>0</v>
      </c>
      <c r="D10" s="183">
        <v>0</v>
      </c>
      <c r="E10" s="182">
        <v>0</v>
      </c>
      <c r="F10" s="182">
        <v>0</v>
      </c>
      <c r="G10" s="47">
        <f t="shared" si="0"/>
        <v>0</v>
      </c>
    </row>
    <row r="11" spans="1:7" x14ac:dyDescent="0.25">
      <c r="A11" s="58" t="s">
        <v>236</v>
      </c>
      <c r="B11" s="190">
        <v>2000000</v>
      </c>
      <c r="C11" s="182">
        <v>-700000</v>
      </c>
      <c r="D11" s="183">
        <v>1300000</v>
      </c>
      <c r="E11" s="182">
        <v>727498</v>
      </c>
      <c r="F11" s="182">
        <v>727497.99</v>
      </c>
      <c r="G11" s="47">
        <f t="shared" si="0"/>
        <v>-1272502.01</v>
      </c>
    </row>
    <row r="12" spans="1:7" x14ac:dyDescent="0.25">
      <c r="A12" s="58" t="s">
        <v>237</v>
      </c>
      <c r="B12" s="190">
        <v>32969000</v>
      </c>
      <c r="C12" s="182">
        <v>-190000</v>
      </c>
      <c r="D12" s="183">
        <v>32779000</v>
      </c>
      <c r="E12" s="182">
        <v>15478121.039999999</v>
      </c>
      <c r="F12" s="182">
        <v>15478120.9</v>
      </c>
      <c r="G12" s="47">
        <f t="shared" si="0"/>
        <v>-17490879.100000001</v>
      </c>
    </row>
    <row r="13" spans="1:7" x14ac:dyDescent="0.25">
      <c r="A13" s="58" t="s">
        <v>238</v>
      </c>
      <c r="B13" s="190">
        <v>4384000</v>
      </c>
      <c r="C13" s="182">
        <v>4910670.92</v>
      </c>
      <c r="D13" s="183">
        <v>9294670.9199999999</v>
      </c>
      <c r="E13" s="182">
        <v>4011814.18</v>
      </c>
      <c r="F13" s="182">
        <v>4011814.48</v>
      </c>
      <c r="G13" s="47">
        <f t="shared" si="0"/>
        <v>-372185.52</v>
      </c>
    </row>
    <row r="14" spans="1:7" x14ac:dyDescent="0.25">
      <c r="A14" s="58" t="s">
        <v>239</v>
      </c>
      <c r="B14" s="190">
        <v>2922000</v>
      </c>
      <c r="C14" s="182">
        <v>225000</v>
      </c>
      <c r="D14" s="183">
        <v>3147000</v>
      </c>
      <c r="E14" s="182">
        <v>1110170.31</v>
      </c>
      <c r="F14" s="182">
        <v>1110169.77</v>
      </c>
      <c r="G14" s="47">
        <f t="shared" si="0"/>
        <v>-1811830.23</v>
      </c>
    </row>
    <row r="15" spans="1:7" x14ac:dyDescent="0.25">
      <c r="A15" s="58" t="s">
        <v>240</v>
      </c>
      <c r="B15" s="190">
        <v>0</v>
      </c>
      <c r="C15" s="182">
        <v>0</v>
      </c>
      <c r="D15" s="183">
        <v>0</v>
      </c>
      <c r="E15" s="182">
        <v>0</v>
      </c>
      <c r="F15" s="182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208500000</v>
      </c>
      <c r="C16" s="47">
        <f t="shared" si="1"/>
        <v>3632097</v>
      </c>
      <c r="D16" s="47">
        <f t="shared" si="1"/>
        <v>212132097</v>
      </c>
      <c r="E16" s="47">
        <f t="shared" si="1"/>
        <v>114459277.77</v>
      </c>
      <c r="F16" s="47">
        <f t="shared" si="1"/>
        <v>114459277.77</v>
      </c>
      <c r="G16" s="47">
        <f t="shared" si="1"/>
        <v>-94040722.230000004</v>
      </c>
    </row>
    <row r="17" spans="1:7" x14ac:dyDescent="0.25">
      <c r="A17" s="77" t="s">
        <v>242</v>
      </c>
      <c r="B17" s="184">
        <v>140000000</v>
      </c>
      <c r="C17" s="184">
        <v>4032817</v>
      </c>
      <c r="D17" s="185">
        <v>144032817</v>
      </c>
      <c r="E17" s="184">
        <v>77842179.849999994</v>
      </c>
      <c r="F17" s="184">
        <v>77842179.849999994</v>
      </c>
      <c r="G17" s="47">
        <f t="shared" ref="G17:G27" si="2">F17-B17</f>
        <v>-62157820.150000006</v>
      </c>
    </row>
    <row r="18" spans="1:7" x14ac:dyDescent="0.25">
      <c r="A18" s="77" t="s">
        <v>243</v>
      </c>
      <c r="B18" s="184">
        <v>39000000</v>
      </c>
      <c r="C18" s="184">
        <v>-860887</v>
      </c>
      <c r="D18" s="185">
        <v>38139113</v>
      </c>
      <c r="E18" s="184">
        <v>21056489.48</v>
      </c>
      <c r="F18" s="184">
        <v>21056489.48</v>
      </c>
      <c r="G18" s="47">
        <f t="shared" si="2"/>
        <v>-17943510.52</v>
      </c>
    </row>
    <row r="19" spans="1:7" x14ac:dyDescent="0.25">
      <c r="A19" s="77" t="s">
        <v>244</v>
      </c>
      <c r="B19" s="184">
        <v>11500000</v>
      </c>
      <c r="C19" s="184">
        <v>-1838192</v>
      </c>
      <c r="D19" s="185">
        <v>9661808</v>
      </c>
      <c r="E19" s="184">
        <v>4811113.3</v>
      </c>
      <c r="F19" s="184">
        <v>4811113.3</v>
      </c>
      <c r="G19" s="47">
        <f t="shared" si="2"/>
        <v>-6688886.7000000002</v>
      </c>
    </row>
    <row r="20" spans="1:7" x14ac:dyDescent="0.25">
      <c r="A20" s="77" t="s">
        <v>245</v>
      </c>
      <c r="B20" s="185">
        <v>0</v>
      </c>
      <c r="C20" s="185">
        <v>0</v>
      </c>
      <c r="D20" s="185">
        <v>0</v>
      </c>
      <c r="E20" s="185">
        <v>0</v>
      </c>
      <c r="F20" s="185">
        <v>0</v>
      </c>
      <c r="G20" s="47">
        <f t="shared" si="2"/>
        <v>0</v>
      </c>
    </row>
    <row r="21" spans="1:7" x14ac:dyDescent="0.25">
      <c r="A21" s="77" t="s">
        <v>246</v>
      </c>
      <c r="B21" s="185">
        <v>0</v>
      </c>
      <c r="C21" s="185">
        <v>0</v>
      </c>
      <c r="D21" s="185">
        <v>0</v>
      </c>
      <c r="E21" s="185">
        <v>0</v>
      </c>
      <c r="F21" s="185">
        <v>0</v>
      </c>
      <c r="G21" s="47">
        <f t="shared" si="2"/>
        <v>0</v>
      </c>
    </row>
    <row r="22" spans="1:7" x14ac:dyDescent="0.25">
      <c r="A22" s="77" t="s">
        <v>247</v>
      </c>
      <c r="B22" s="184">
        <v>4000000</v>
      </c>
      <c r="C22" s="184">
        <v>133898</v>
      </c>
      <c r="D22" s="185">
        <v>4133898</v>
      </c>
      <c r="E22" s="184">
        <v>1979749.53</v>
      </c>
      <c r="F22" s="184">
        <v>1979749.53</v>
      </c>
      <c r="G22" s="47">
        <f t="shared" si="2"/>
        <v>-2020250.47</v>
      </c>
    </row>
    <row r="23" spans="1:7" x14ac:dyDescent="0.25">
      <c r="A23" s="77" t="s">
        <v>248</v>
      </c>
      <c r="B23" s="185">
        <v>0</v>
      </c>
      <c r="C23" s="185">
        <v>0</v>
      </c>
      <c r="D23" s="185">
        <v>0</v>
      </c>
      <c r="E23" s="185">
        <v>0</v>
      </c>
      <c r="F23" s="185">
        <v>0</v>
      </c>
      <c r="G23" s="47">
        <f t="shared" si="2"/>
        <v>0</v>
      </c>
    </row>
    <row r="24" spans="1:7" x14ac:dyDescent="0.25">
      <c r="A24" s="77" t="s">
        <v>249</v>
      </c>
      <c r="B24" s="185">
        <v>0</v>
      </c>
      <c r="C24" s="185">
        <v>0</v>
      </c>
      <c r="D24" s="185">
        <v>0</v>
      </c>
      <c r="E24" s="185">
        <v>0</v>
      </c>
      <c r="F24" s="185">
        <v>0</v>
      </c>
      <c r="G24" s="47">
        <f t="shared" si="2"/>
        <v>0</v>
      </c>
    </row>
    <row r="25" spans="1:7" x14ac:dyDescent="0.25">
      <c r="A25" s="77" t="s">
        <v>250</v>
      </c>
      <c r="B25" s="184">
        <v>4000000</v>
      </c>
      <c r="C25" s="184">
        <v>60428</v>
      </c>
      <c r="D25" s="185">
        <v>4060428</v>
      </c>
      <c r="E25" s="184">
        <v>1916799.61</v>
      </c>
      <c r="F25" s="184">
        <v>1916799.61</v>
      </c>
      <c r="G25" s="47">
        <f t="shared" si="2"/>
        <v>-2083200.39</v>
      </c>
    </row>
    <row r="26" spans="1:7" x14ac:dyDescent="0.25">
      <c r="A26" s="77" t="s">
        <v>251</v>
      </c>
      <c r="B26" s="184">
        <v>10000000</v>
      </c>
      <c r="C26" s="184">
        <v>2104033</v>
      </c>
      <c r="D26" s="185">
        <v>12104033</v>
      </c>
      <c r="E26" s="184">
        <v>6852946</v>
      </c>
      <c r="F26" s="184">
        <v>6852946</v>
      </c>
      <c r="G26" s="47">
        <f t="shared" si="2"/>
        <v>-3147054</v>
      </c>
    </row>
    <row r="27" spans="1:7" x14ac:dyDescent="0.25">
      <c r="A27" s="77" t="s">
        <v>252</v>
      </c>
      <c r="B27" s="184">
        <v>0</v>
      </c>
      <c r="C27" s="184">
        <v>0</v>
      </c>
      <c r="D27" s="185">
        <v>0</v>
      </c>
      <c r="E27" s="184">
        <v>0</v>
      </c>
      <c r="F27" s="184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4000000</v>
      </c>
      <c r="C28" s="47">
        <f t="shared" si="3"/>
        <v>-59852</v>
      </c>
      <c r="D28" s="47">
        <f t="shared" si="3"/>
        <v>3940148</v>
      </c>
      <c r="E28" s="47">
        <f t="shared" si="3"/>
        <v>2025804.69</v>
      </c>
      <c r="F28" s="47">
        <f t="shared" si="3"/>
        <v>2025804.69</v>
      </c>
      <c r="G28" s="47">
        <f t="shared" si="3"/>
        <v>-1974195.3099999998</v>
      </c>
    </row>
    <row r="29" spans="1:7" x14ac:dyDescent="0.25">
      <c r="A29" s="77" t="s">
        <v>254</v>
      </c>
      <c r="B29" s="186">
        <v>25000</v>
      </c>
      <c r="C29" s="186">
        <v>0</v>
      </c>
      <c r="D29" s="187">
        <v>25000</v>
      </c>
      <c r="E29" s="186">
        <v>4583.72</v>
      </c>
      <c r="F29" s="186">
        <v>4583.72</v>
      </c>
      <c r="G29" s="47">
        <f t="shared" ref="G29:G34" si="4">F29-B29</f>
        <v>-20416.28</v>
      </c>
    </row>
    <row r="30" spans="1:7" x14ac:dyDescent="0.25">
      <c r="A30" s="77" t="s">
        <v>255</v>
      </c>
      <c r="B30" s="186">
        <v>350000</v>
      </c>
      <c r="C30" s="186">
        <v>11180</v>
      </c>
      <c r="D30" s="187">
        <v>361180</v>
      </c>
      <c r="E30" s="186">
        <v>402941.61</v>
      </c>
      <c r="F30" s="186">
        <v>402941.61</v>
      </c>
      <c r="G30" s="47">
        <f t="shared" si="4"/>
        <v>52941.609999999986</v>
      </c>
    </row>
    <row r="31" spans="1:7" x14ac:dyDescent="0.25">
      <c r="A31" s="77" t="s">
        <v>256</v>
      </c>
      <c r="B31" s="186">
        <v>2500000</v>
      </c>
      <c r="C31" s="186">
        <v>51876</v>
      </c>
      <c r="D31" s="187">
        <v>2551876</v>
      </c>
      <c r="E31" s="186">
        <v>1046930.35</v>
      </c>
      <c r="F31" s="186">
        <v>1046930.35</v>
      </c>
      <c r="G31" s="47">
        <f t="shared" si="4"/>
        <v>-1453069.65</v>
      </c>
    </row>
    <row r="32" spans="1:7" x14ac:dyDescent="0.25">
      <c r="A32" s="77" t="s">
        <v>257</v>
      </c>
      <c r="B32" s="187">
        <v>0</v>
      </c>
      <c r="C32" s="187">
        <v>0</v>
      </c>
      <c r="D32" s="187">
        <v>0</v>
      </c>
      <c r="E32" s="187">
        <v>0</v>
      </c>
      <c r="F32" s="18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186">
        <v>1125000</v>
      </c>
      <c r="C33" s="186">
        <v>-122908</v>
      </c>
      <c r="D33" s="187">
        <v>1002092</v>
      </c>
      <c r="E33" s="186">
        <v>571349.01</v>
      </c>
      <c r="F33" s="186">
        <v>571349.01</v>
      </c>
      <c r="G33" s="47">
        <f t="shared" si="4"/>
        <v>-553650.99</v>
      </c>
    </row>
    <row r="34" spans="1:7" ht="14.45" customHeight="1" x14ac:dyDescent="0.25">
      <c r="A34" s="58" t="s">
        <v>259</v>
      </c>
      <c r="B34" s="186">
        <v>40500000</v>
      </c>
      <c r="C34" s="229">
        <v>11197298</v>
      </c>
      <c r="D34" s="191">
        <v>51697298</v>
      </c>
      <c r="E34" s="190">
        <v>23364099.399999999</v>
      </c>
      <c r="F34" s="190">
        <v>23364099.399999999</v>
      </c>
      <c r="G34" s="181">
        <f>F34-B34</f>
        <v>-17135900.600000001</v>
      </c>
    </row>
    <row r="35" spans="1:7" ht="14.45" customHeight="1" x14ac:dyDescent="0.25">
      <c r="A35" s="58" t="s">
        <v>260</v>
      </c>
      <c r="B35" s="47">
        <f t="shared" ref="B35:F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>G36</f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>C38+C39</f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323000000</v>
      </c>
      <c r="C41" s="4">
        <f>SUM(C9,C10,C11,C12,C13,C14,C15,C16,C28,C34,C35,C37)</f>
        <v>19130213.920000002</v>
      </c>
      <c r="D41" s="4">
        <f>SUM(D9,D10,D11,D12,D13,D14,D15,D16,D28,D34,D35,D37)</f>
        <v>342130213.92000002</v>
      </c>
      <c r="E41" s="4">
        <f t="shared" si="7"/>
        <v>184580109.41999999</v>
      </c>
      <c r="F41" s="4">
        <f t="shared" si="7"/>
        <v>184580109.41999999</v>
      </c>
      <c r="G41" s="4">
        <f>SUM(G9,G10,G11,G12,G13,G14,G15,G16,G28,G34,G35,G37)</f>
        <v>-138419890.58000001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223000000</v>
      </c>
      <c r="C45" s="47">
        <f t="shared" si="8"/>
        <v>470532</v>
      </c>
      <c r="D45" s="47">
        <f t="shared" si="8"/>
        <v>223470532</v>
      </c>
      <c r="E45" s="47">
        <f t="shared" si="8"/>
        <v>120138631.94999999</v>
      </c>
      <c r="F45" s="47">
        <f t="shared" si="8"/>
        <v>120138631.94999999</v>
      </c>
      <c r="G45" s="47">
        <f t="shared" si="8"/>
        <v>-102861368.05000001</v>
      </c>
    </row>
    <row r="46" spans="1:7" x14ac:dyDescent="0.25">
      <c r="A46" s="80" t="s">
        <v>269</v>
      </c>
      <c r="B46" s="189">
        <v>0</v>
      </c>
      <c r="C46" s="189">
        <v>0</v>
      </c>
      <c r="D46" s="189">
        <v>0</v>
      </c>
      <c r="E46" s="189">
        <v>0</v>
      </c>
      <c r="F46" s="189">
        <v>0</v>
      </c>
      <c r="G46" s="47">
        <f t="shared" ref="G46:G53" si="9">F46-B46</f>
        <v>0</v>
      </c>
    </row>
    <row r="47" spans="1:7" x14ac:dyDescent="0.25">
      <c r="A47" s="80" t="s">
        <v>270</v>
      </c>
      <c r="B47" s="189">
        <v>0</v>
      </c>
      <c r="C47" s="189">
        <v>0</v>
      </c>
      <c r="D47" s="189">
        <v>0</v>
      </c>
      <c r="E47" s="189">
        <v>0</v>
      </c>
      <c r="F47" s="189">
        <v>0</v>
      </c>
      <c r="G47" s="47">
        <f t="shared" si="9"/>
        <v>0</v>
      </c>
    </row>
    <row r="48" spans="1:7" x14ac:dyDescent="0.25">
      <c r="A48" s="80" t="s">
        <v>271</v>
      </c>
      <c r="B48" s="188">
        <v>89000000</v>
      </c>
      <c r="C48" s="188">
        <v>-2809536</v>
      </c>
      <c r="D48" s="189">
        <v>86190464</v>
      </c>
      <c r="E48" s="188">
        <v>51600948.43</v>
      </c>
      <c r="F48" s="188">
        <v>51600948.43</v>
      </c>
      <c r="G48" s="47">
        <f t="shared" si="9"/>
        <v>-37399051.57</v>
      </c>
    </row>
    <row r="49" spans="1:7" ht="30" x14ac:dyDescent="0.25">
      <c r="A49" s="80" t="s">
        <v>272</v>
      </c>
      <c r="B49" s="188">
        <v>134000000</v>
      </c>
      <c r="C49" s="188">
        <v>3280068</v>
      </c>
      <c r="D49" s="189">
        <v>137280068</v>
      </c>
      <c r="E49" s="188">
        <v>68537683.519999996</v>
      </c>
      <c r="F49" s="188">
        <v>68537683.519999996</v>
      </c>
      <c r="G49" s="47">
        <f t="shared" si="9"/>
        <v>-65462316.480000004</v>
      </c>
    </row>
    <row r="50" spans="1:7" x14ac:dyDescent="0.25">
      <c r="A50" s="80" t="s">
        <v>273</v>
      </c>
      <c r="B50" s="189">
        <v>0</v>
      </c>
      <c r="C50" s="189">
        <v>0</v>
      </c>
      <c r="D50" s="189">
        <v>0</v>
      </c>
      <c r="E50" s="189">
        <v>0</v>
      </c>
      <c r="F50" s="189">
        <v>0</v>
      </c>
      <c r="G50" s="47">
        <f t="shared" si="9"/>
        <v>0</v>
      </c>
    </row>
    <row r="51" spans="1:7" x14ac:dyDescent="0.25">
      <c r="A51" s="80" t="s">
        <v>274</v>
      </c>
      <c r="B51" s="189">
        <v>0</v>
      </c>
      <c r="C51" s="189">
        <v>0</v>
      </c>
      <c r="D51" s="189">
        <v>0</v>
      </c>
      <c r="E51" s="189">
        <v>0</v>
      </c>
      <c r="F51" s="189">
        <v>0</v>
      </c>
      <c r="G51" s="47">
        <f t="shared" si="9"/>
        <v>0</v>
      </c>
    </row>
    <row r="52" spans="1:7" ht="30" x14ac:dyDescent="0.25">
      <c r="A52" s="81" t="s">
        <v>275</v>
      </c>
      <c r="B52" s="189">
        <v>0</v>
      </c>
      <c r="C52" s="189">
        <v>0</v>
      </c>
      <c r="D52" s="189">
        <v>0</v>
      </c>
      <c r="E52" s="189">
        <v>0</v>
      </c>
      <c r="F52" s="189">
        <v>0</v>
      </c>
      <c r="G52" s="47">
        <f t="shared" si="9"/>
        <v>0</v>
      </c>
    </row>
    <row r="53" spans="1:7" x14ac:dyDescent="0.25">
      <c r="A53" s="77" t="s">
        <v>276</v>
      </c>
      <c r="B53" s="189">
        <v>0</v>
      </c>
      <c r="C53" s="189">
        <v>0</v>
      </c>
      <c r="D53" s="189">
        <v>0</v>
      </c>
      <c r="E53" s="189">
        <v>0</v>
      </c>
      <c r="F53" s="189">
        <v>0</v>
      </c>
      <c r="G53" s="47">
        <f t="shared" si="9"/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235244843.84</v>
      </c>
      <c r="D54" s="47">
        <f>SUM(D55:D58)</f>
        <v>235244843.84</v>
      </c>
      <c r="E54" s="47">
        <f t="shared" si="10"/>
        <v>78581052.420000002</v>
      </c>
      <c r="F54" s="47">
        <f t="shared" si="10"/>
        <v>78581052.420000002</v>
      </c>
      <c r="G54" s="47">
        <f t="shared" si="10"/>
        <v>78581052.420000002</v>
      </c>
    </row>
    <row r="55" spans="1:7" x14ac:dyDescent="0.25">
      <c r="A55" s="81" t="s">
        <v>278</v>
      </c>
      <c r="B55" s="191">
        <v>0</v>
      </c>
      <c r="C55" s="191">
        <v>0</v>
      </c>
      <c r="D55" s="191">
        <v>0</v>
      </c>
      <c r="E55" s="191">
        <v>0</v>
      </c>
      <c r="F55" s="191">
        <v>0</v>
      </c>
      <c r="G55" s="47">
        <f>F55-B55</f>
        <v>0</v>
      </c>
    </row>
    <row r="56" spans="1:7" x14ac:dyDescent="0.25">
      <c r="A56" s="80" t="s">
        <v>279</v>
      </c>
      <c r="B56" s="191">
        <v>0</v>
      </c>
      <c r="C56" s="191">
        <v>0</v>
      </c>
      <c r="D56" s="191">
        <v>0</v>
      </c>
      <c r="E56" s="191">
        <v>0</v>
      </c>
      <c r="F56" s="191">
        <v>0</v>
      </c>
      <c r="G56" s="47">
        <f>F56-B56</f>
        <v>0</v>
      </c>
    </row>
    <row r="57" spans="1:7" x14ac:dyDescent="0.25">
      <c r="A57" s="80" t="s">
        <v>280</v>
      </c>
      <c r="B57" s="191">
        <v>0</v>
      </c>
      <c r="C57" s="191">
        <v>0</v>
      </c>
      <c r="D57" s="191">
        <v>0</v>
      </c>
      <c r="E57" s="191">
        <v>0</v>
      </c>
      <c r="F57" s="191">
        <v>0</v>
      </c>
      <c r="G57" s="47">
        <f>F57-B57</f>
        <v>0</v>
      </c>
    </row>
    <row r="58" spans="1:7" x14ac:dyDescent="0.25">
      <c r="A58" s="81" t="s">
        <v>281</v>
      </c>
      <c r="B58" s="190">
        <v>0</v>
      </c>
      <c r="C58" s="190">
        <v>235244843.84</v>
      </c>
      <c r="D58" s="190">
        <v>235244843.84</v>
      </c>
      <c r="E58" s="190">
        <v>78581052.420000002</v>
      </c>
      <c r="F58" s="190">
        <v>78581052.420000002</v>
      </c>
      <c r="G58" s="47">
        <f>F58-B58</f>
        <v>78581052.420000002</v>
      </c>
    </row>
    <row r="59" spans="1:7" x14ac:dyDescent="0.25">
      <c r="A59" s="58" t="s">
        <v>282</v>
      </c>
      <c r="B59" s="47">
        <f t="shared" ref="B59:G59" si="11">SUM(B60:B61)</f>
        <v>0</v>
      </c>
      <c r="C59" s="47">
        <f t="shared" si="11"/>
        <v>0</v>
      </c>
      <c r="D59" s="47">
        <f t="shared" si="11"/>
        <v>0</v>
      </c>
      <c r="E59" s="47">
        <f t="shared" si="11"/>
        <v>0</v>
      </c>
      <c r="F59" s="47">
        <f t="shared" si="11"/>
        <v>0</v>
      </c>
      <c r="G59" s="47">
        <f t="shared" si="11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>F62-B62</f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>F63-B63</f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2">B45+B54+B59+B62+B63</f>
        <v>223000000</v>
      </c>
      <c r="C65" s="4">
        <f t="shared" si="12"/>
        <v>235715375.84</v>
      </c>
      <c r="D65" s="4">
        <f t="shared" si="12"/>
        <v>458715375.84000003</v>
      </c>
      <c r="E65" s="4">
        <f t="shared" si="12"/>
        <v>198719684.37</v>
      </c>
      <c r="F65" s="4">
        <f t="shared" si="12"/>
        <v>198719684.37</v>
      </c>
      <c r="G65" s="4">
        <f t="shared" si="12"/>
        <v>-24280315.63000001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3">B68</f>
        <v>0</v>
      </c>
      <c r="C67" s="4">
        <f t="shared" si="13"/>
        <v>0</v>
      </c>
      <c r="D67" s="4">
        <f t="shared" si="13"/>
        <v>0</v>
      </c>
      <c r="E67" s="4">
        <f t="shared" si="13"/>
        <v>0</v>
      </c>
      <c r="F67" s="4">
        <f t="shared" si="13"/>
        <v>0</v>
      </c>
      <c r="G67" s="4">
        <f t="shared" si="13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4">B41+B65+B67</f>
        <v>546000000</v>
      </c>
      <c r="C70" s="4">
        <f t="shared" si="14"/>
        <v>254845589.75999999</v>
      </c>
      <c r="D70" s="4">
        <f t="shared" si="14"/>
        <v>800845589.75999999</v>
      </c>
      <c r="E70" s="4">
        <f>E41+E65+E67</f>
        <v>383299793.78999996</v>
      </c>
      <c r="F70" s="4">
        <f t="shared" si="14"/>
        <v>383299793.78999996</v>
      </c>
      <c r="G70" s="4">
        <f t="shared" si="14"/>
        <v>-162700206.21000004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127174741.64</v>
      </c>
      <c r="D73" s="47">
        <v>127174741.64</v>
      </c>
      <c r="E73" s="47">
        <v>43595162.539999999</v>
      </c>
      <c r="F73" s="47">
        <v>43595162.539999999</v>
      </c>
      <c r="G73" s="47">
        <f>F73-B73</f>
        <v>43595162.539999999</v>
      </c>
    </row>
    <row r="74" spans="1:7" ht="30" x14ac:dyDescent="0.25">
      <c r="A74" s="67" t="s">
        <v>293</v>
      </c>
      <c r="B74" s="47">
        <v>0</v>
      </c>
      <c r="C74" s="47">
        <v>161979668.60000002</v>
      </c>
      <c r="D74" s="47">
        <v>161979668.60000002</v>
      </c>
      <c r="E74" s="47">
        <v>70554920.339999989</v>
      </c>
      <c r="F74" s="47">
        <v>70554920.339999989</v>
      </c>
      <c r="G74" s="47">
        <f>F74-B74</f>
        <v>70554920.339999989</v>
      </c>
    </row>
    <row r="75" spans="1:7" x14ac:dyDescent="0.25">
      <c r="A75" s="18" t="s">
        <v>294</v>
      </c>
      <c r="B75" s="4">
        <f t="shared" ref="B75:G75" si="15">B73+B74</f>
        <v>0</v>
      </c>
      <c r="C75" s="4">
        <f t="shared" si="15"/>
        <v>289154410.24000001</v>
      </c>
      <c r="D75" s="4">
        <f t="shared" si="15"/>
        <v>289154410.24000001</v>
      </c>
      <c r="E75" s="4">
        <f t="shared" si="15"/>
        <v>114150082.88</v>
      </c>
      <c r="F75" s="4">
        <f t="shared" si="15"/>
        <v>114150082.88</v>
      </c>
      <c r="G75" s="4">
        <f t="shared" si="15"/>
        <v>114150082.88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5:F36 B60:F69 G64:G76 G40 G42:G44 B42:F44 B38:F40 B75:F75 B73 B74 B71:F72 B70:D70 F7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27" zoomScale="90" zoomScaleNormal="90" workbookViewId="0">
      <selection activeCell="D85" sqref="D8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1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Municipio de Valle e Santiago,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99" t="s">
        <v>4</v>
      </c>
      <c r="B7" s="199" t="s">
        <v>298</v>
      </c>
      <c r="C7" s="199"/>
      <c r="D7" s="199"/>
      <c r="E7" s="199"/>
      <c r="F7" s="199"/>
      <c r="G7" s="200" t="s">
        <v>299</v>
      </c>
    </row>
    <row r="8" spans="1:7" ht="30" x14ac:dyDescent="0.25">
      <c r="A8" s="19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9"/>
    </row>
    <row r="9" spans="1:7" x14ac:dyDescent="0.25">
      <c r="A9" s="27" t="s">
        <v>304</v>
      </c>
      <c r="B9" s="83">
        <f t="shared" ref="B9:G9" si="0">SUM(B10,B18,B28,B38,B48,B58,B62,B71,B75)</f>
        <v>323000000</v>
      </c>
      <c r="C9" s="83">
        <f t="shared" si="0"/>
        <v>146304955.56</v>
      </c>
      <c r="D9" s="83">
        <f t="shared" si="0"/>
        <v>469304955.55999994</v>
      </c>
      <c r="E9" s="83">
        <f>SUM(E10,E18,E28,E38,E48,E58,E62,E71,E75)</f>
        <v>179325398.47</v>
      </c>
      <c r="F9" s="83">
        <f t="shared" si="0"/>
        <v>178060214.81</v>
      </c>
      <c r="G9" s="83">
        <f t="shared" si="0"/>
        <v>289979557.09000003</v>
      </c>
    </row>
    <row r="10" spans="1:7" x14ac:dyDescent="0.25">
      <c r="A10" s="84" t="s">
        <v>305</v>
      </c>
      <c r="B10" s="83">
        <f t="shared" ref="B10:G10" si="1">SUM(B11:B17)</f>
        <v>136703147</v>
      </c>
      <c r="C10" s="83">
        <f t="shared" si="1"/>
        <v>-1186333</v>
      </c>
      <c r="D10" s="83">
        <f>SUM(D11:D17)</f>
        <v>135516814</v>
      </c>
      <c r="E10" s="83">
        <f t="shared" si="1"/>
        <v>53333533.049999997</v>
      </c>
      <c r="F10" s="83">
        <f t="shared" si="1"/>
        <v>52443840.640000001</v>
      </c>
      <c r="G10" s="83">
        <f t="shared" si="1"/>
        <v>82183280.950000003</v>
      </c>
    </row>
    <row r="11" spans="1:7" x14ac:dyDescent="0.25">
      <c r="A11" s="85" t="s">
        <v>306</v>
      </c>
      <c r="B11" s="231">
        <v>72414608</v>
      </c>
      <c r="C11" s="231">
        <v>-3061940</v>
      </c>
      <c r="D11" s="230">
        <v>69352668</v>
      </c>
      <c r="E11" s="231">
        <v>33273032.18</v>
      </c>
      <c r="F11" s="231">
        <v>33259826.129999999</v>
      </c>
      <c r="G11" s="75">
        <f>D11-E11</f>
        <v>36079635.82</v>
      </c>
    </row>
    <row r="12" spans="1:7" x14ac:dyDescent="0.25">
      <c r="A12" s="85" t="s">
        <v>307</v>
      </c>
      <c r="B12" s="231">
        <v>2120000</v>
      </c>
      <c r="C12" s="231">
        <v>600000</v>
      </c>
      <c r="D12" s="230">
        <v>2720000</v>
      </c>
      <c r="E12" s="231">
        <v>1528557.86</v>
      </c>
      <c r="F12" s="231">
        <v>1528557.86</v>
      </c>
      <c r="G12" s="75">
        <f t="shared" ref="G12:G17" si="2">D12-E12</f>
        <v>1191442.1399999999</v>
      </c>
    </row>
    <row r="13" spans="1:7" x14ac:dyDescent="0.25">
      <c r="A13" s="85" t="s">
        <v>308</v>
      </c>
      <c r="B13" s="231">
        <v>22623407</v>
      </c>
      <c r="C13" s="231">
        <v>1307607</v>
      </c>
      <c r="D13" s="230">
        <v>23931014</v>
      </c>
      <c r="E13" s="231">
        <v>1645080.87</v>
      </c>
      <c r="F13" s="231">
        <v>1553388.79</v>
      </c>
      <c r="G13" s="75">
        <f t="shared" si="2"/>
        <v>22285933.129999999</v>
      </c>
    </row>
    <row r="14" spans="1:7" x14ac:dyDescent="0.25">
      <c r="A14" s="85" t="s">
        <v>309</v>
      </c>
      <c r="B14" s="231">
        <v>6500000</v>
      </c>
      <c r="C14" s="231">
        <v>0</v>
      </c>
      <c r="D14" s="230">
        <v>6500000</v>
      </c>
      <c r="E14" s="231">
        <v>3521759.76</v>
      </c>
      <c r="F14" s="231">
        <v>2824894.23</v>
      </c>
      <c r="G14" s="75">
        <f t="shared" si="2"/>
        <v>2978240.24</v>
      </c>
    </row>
    <row r="15" spans="1:7" x14ac:dyDescent="0.25">
      <c r="A15" s="85" t="s">
        <v>310</v>
      </c>
      <c r="B15" s="231">
        <v>33045132</v>
      </c>
      <c r="C15" s="231">
        <v>-32000</v>
      </c>
      <c r="D15" s="230">
        <v>33013132</v>
      </c>
      <c r="E15" s="231">
        <v>13365102.380000001</v>
      </c>
      <c r="F15" s="231">
        <v>13277173.630000001</v>
      </c>
      <c r="G15" s="75">
        <f t="shared" si="2"/>
        <v>19648029.619999997</v>
      </c>
    </row>
    <row r="16" spans="1:7" x14ac:dyDescent="0.25">
      <c r="A16" s="85" t="s">
        <v>311</v>
      </c>
      <c r="B16" s="230">
        <v>0</v>
      </c>
      <c r="C16" s="230">
        <v>0</v>
      </c>
      <c r="D16" s="230">
        <v>0</v>
      </c>
      <c r="E16" s="230">
        <v>0</v>
      </c>
      <c r="F16" s="230">
        <v>0</v>
      </c>
      <c r="G16" s="75">
        <f t="shared" si="2"/>
        <v>0</v>
      </c>
    </row>
    <row r="17" spans="1:7" x14ac:dyDescent="0.25">
      <c r="A17" s="85" t="s">
        <v>312</v>
      </c>
      <c r="B17" s="230">
        <v>0</v>
      </c>
      <c r="C17" s="230">
        <v>0</v>
      </c>
      <c r="D17" s="230">
        <v>0</v>
      </c>
      <c r="E17" s="230">
        <v>0</v>
      </c>
      <c r="F17" s="230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14328000</v>
      </c>
      <c r="C18" s="83">
        <f t="shared" si="3"/>
        <v>2966295.69</v>
      </c>
      <c r="D18" s="83">
        <f t="shared" si="3"/>
        <v>17294295.689999998</v>
      </c>
      <c r="E18" s="83">
        <f t="shared" si="3"/>
        <v>6246253.6399999997</v>
      </c>
      <c r="F18" s="83">
        <f t="shared" si="3"/>
        <v>6237089.6399999997</v>
      </c>
      <c r="G18" s="83">
        <f t="shared" si="3"/>
        <v>11048042.050000001</v>
      </c>
    </row>
    <row r="19" spans="1:7" x14ac:dyDescent="0.25">
      <c r="A19" s="85" t="s">
        <v>314</v>
      </c>
      <c r="B19" s="233">
        <v>4506000</v>
      </c>
      <c r="C19" s="233">
        <v>592877.19999999995</v>
      </c>
      <c r="D19" s="232">
        <v>5098877.2</v>
      </c>
      <c r="E19" s="233">
        <v>2265218.36</v>
      </c>
      <c r="F19" s="233">
        <v>2265218.36</v>
      </c>
      <c r="G19" s="75">
        <f>D19-E19</f>
        <v>2833658.8400000003</v>
      </c>
    </row>
    <row r="20" spans="1:7" x14ac:dyDescent="0.25">
      <c r="A20" s="85" t="s">
        <v>315</v>
      </c>
      <c r="B20" s="233">
        <v>563000</v>
      </c>
      <c r="C20" s="233">
        <v>-1500</v>
      </c>
      <c r="D20" s="232">
        <v>561500</v>
      </c>
      <c r="E20" s="233">
        <v>214330.33</v>
      </c>
      <c r="F20" s="233">
        <v>214330.33</v>
      </c>
      <c r="G20" s="75">
        <f t="shared" ref="G20:G27" si="4">D20-E20</f>
        <v>347169.67000000004</v>
      </c>
    </row>
    <row r="21" spans="1:7" x14ac:dyDescent="0.25">
      <c r="A21" s="85" t="s">
        <v>316</v>
      </c>
      <c r="B21" s="233">
        <v>12000</v>
      </c>
      <c r="C21" s="233">
        <v>-6000</v>
      </c>
      <c r="D21" s="232">
        <v>6000</v>
      </c>
      <c r="E21" s="233">
        <v>0</v>
      </c>
      <c r="F21" s="233">
        <v>0</v>
      </c>
      <c r="G21" s="75">
        <f t="shared" si="4"/>
        <v>6000</v>
      </c>
    </row>
    <row r="22" spans="1:7" x14ac:dyDescent="0.25">
      <c r="A22" s="85" t="s">
        <v>317</v>
      </c>
      <c r="B22" s="233">
        <v>1914000</v>
      </c>
      <c r="C22" s="233">
        <v>777492</v>
      </c>
      <c r="D22" s="232">
        <v>2691492</v>
      </c>
      <c r="E22" s="233">
        <v>731182.19</v>
      </c>
      <c r="F22" s="233">
        <v>731182.19</v>
      </c>
      <c r="G22" s="75">
        <f t="shared" si="4"/>
        <v>1960309.81</v>
      </c>
    </row>
    <row r="23" spans="1:7" x14ac:dyDescent="0.25">
      <c r="A23" s="85" t="s">
        <v>318</v>
      </c>
      <c r="B23" s="233">
        <v>867000</v>
      </c>
      <c r="C23" s="233">
        <v>557352.49</v>
      </c>
      <c r="D23" s="232">
        <v>1424352.49</v>
      </c>
      <c r="E23" s="233">
        <v>326623.11</v>
      </c>
      <c r="F23" s="233">
        <v>326623.11</v>
      </c>
      <c r="G23" s="75">
        <f t="shared" si="4"/>
        <v>1097729.3799999999</v>
      </c>
    </row>
    <row r="24" spans="1:7" x14ac:dyDescent="0.25">
      <c r="A24" s="85" t="s">
        <v>319</v>
      </c>
      <c r="B24" s="233">
        <v>2632000</v>
      </c>
      <c r="C24" s="233">
        <v>182000</v>
      </c>
      <c r="D24" s="232">
        <v>2814000</v>
      </c>
      <c r="E24" s="233">
        <v>1222131.26</v>
      </c>
      <c r="F24" s="233">
        <v>1222131.26</v>
      </c>
      <c r="G24" s="75">
        <f t="shared" si="4"/>
        <v>1591868.74</v>
      </c>
    </row>
    <row r="25" spans="1:7" x14ac:dyDescent="0.25">
      <c r="A25" s="85" t="s">
        <v>320</v>
      </c>
      <c r="B25" s="233">
        <v>2579000</v>
      </c>
      <c r="C25" s="233">
        <v>431074</v>
      </c>
      <c r="D25" s="232">
        <v>3010074</v>
      </c>
      <c r="E25" s="233">
        <v>831758.14</v>
      </c>
      <c r="F25" s="233">
        <v>831758.14</v>
      </c>
      <c r="G25" s="75">
        <f t="shared" si="4"/>
        <v>2178315.86</v>
      </c>
    </row>
    <row r="26" spans="1:7" x14ac:dyDescent="0.25">
      <c r="A26" s="85" t="s">
        <v>321</v>
      </c>
      <c r="B26" s="233">
        <v>0</v>
      </c>
      <c r="C26" s="233">
        <v>20000</v>
      </c>
      <c r="D26" s="232">
        <v>20000</v>
      </c>
      <c r="E26" s="233">
        <v>9164</v>
      </c>
      <c r="F26" s="233">
        <v>0</v>
      </c>
      <c r="G26" s="75">
        <f t="shared" si="4"/>
        <v>10836</v>
      </c>
    </row>
    <row r="27" spans="1:7" x14ac:dyDescent="0.25">
      <c r="A27" s="85" t="s">
        <v>322</v>
      </c>
      <c r="B27" s="233">
        <v>1255000</v>
      </c>
      <c r="C27" s="233">
        <v>413000</v>
      </c>
      <c r="D27" s="232">
        <v>1668000</v>
      </c>
      <c r="E27" s="233">
        <v>645846.25</v>
      </c>
      <c r="F27" s="233">
        <v>645846.25</v>
      </c>
      <c r="G27" s="75">
        <f t="shared" si="4"/>
        <v>1022153.75</v>
      </c>
    </row>
    <row r="28" spans="1:7" x14ac:dyDescent="0.25">
      <c r="A28" s="84" t="s">
        <v>323</v>
      </c>
      <c r="B28" s="83">
        <f t="shared" ref="B28:G28" si="5">SUM(B29:B37)</f>
        <v>48696028.480000004</v>
      </c>
      <c r="C28" s="83">
        <f t="shared" si="5"/>
        <v>10017737</v>
      </c>
      <c r="D28" s="83">
        <f t="shared" si="5"/>
        <v>58713765.479999997</v>
      </c>
      <c r="E28" s="83">
        <f t="shared" si="5"/>
        <v>29272409.400000002</v>
      </c>
      <c r="F28" s="83">
        <f t="shared" si="5"/>
        <v>29102063.57</v>
      </c>
      <c r="G28" s="83">
        <f t="shared" si="5"/>
        <v>29441356.079999998</v>
      </c>
    </row>
    <row r="29" spans="1:7" x14ac:dyDescent="0.25">
      <c r="A29" s="85" t="s">
        <v>324</v>
      </c>
      <c r="B29" s="235">
        <v>18941000</v>
      </c>
      <c r="C29" s="235">
        <v>-20000</v>
      </c>
      <c r="D29" s="234">
        <v>18921000</v>
      </c>
      <c r="E29" s="235">
        <v>9311379.6899999995</v>
      </c>
      <c r="F29" s="235">
        <v>9311379.6899999995</v>
      </c>
      <c r="G29" s="75">
        <f>D29-E29</f>
        <v>9609620.3100000005</v>
      </c>
    </row>
    <row r="30" spans="1:7" x14ac:dyDescent="0.25">
      <c r="A30" s="85" t="s">
        <v>325</v>
      </c>
      <c r="B30" s="235">
        <v>1790000</v>
      </c>
      <c r="C30" s="235">
        <v>-217000</v>
      </c>
      <c r="D30" s="234">
        <v>1573000</v>
      </c>
      <c r="E30" s="235">
        <v>618529.14</v>
      </c>
      <c r="F30" s="235">
        <v>618529.14</v>
      </c>
      <c r="G30" s="75">
        <f t="shared" ref="G30:G37" si="6">D30-E30</f>
        <v>954470.86</v>
      </c>
    </row>
    <row r="31" spans="1:7" x14ac:dyDescent="0.25">
      <c r="A31" s="85" t="s">
        <v>326</v>
      </c>
      <c r="B31" s="235">
        <v>5783000</v>
      </c>
      <c r="C31" s="235">
        <v>2547037</v>
      </c>
      <c r="D31" s="234">
        <v>8330037</v>
      </c>
      <c r="E31" s="235">
        <v>2435870.83</v>
      </c>
      <c r="F31" s="235">
        <v>2359531</v>
      </c>
      <c r="G31" s="75">
        <f t="shared" si="6"/>
        <v>5894166.1699999999</v>
      </c>
    </row>
    <row r="32" spans="1:7" x14ac:dyDescent="0.25">
      <c r="A32" s="85" t="s">
        <v>327</v>
      </c>
      <c r="B32" s="235">
        <v>1937000</v>
      </c>
      <c r="C32" s="235">
        <v>397500</v>
      </c>
      <c r="D32" s="234">
        <v>2334500</v>
      </c>
      <c r="E32" s="235">
        <v>1537147.78</v>
      </c>
      <c r="F32" s="235">
        <v>1537147.78</v>
      </c>
      <c r="G32" s="75">
        <f t="shared" si="6"/>
        <v>797352.22</v>
      </c>
    </row>
    <row r="33" spans="1:7" ht="14.45" customHeight="1" x14ac:dyDescent="0.25">
      <c r="A33" s="85" t="s">
        <v>328</v>
      </c>
      <c r="B33" s="235">
        <v>938028.48</v>
      </c>
      <c r="C33" s="235">
        <v>2615000</v>
      </c>
      <c r="D33" s="234">
        <v>3553028.48</v>
      </c>
      <c r="E33" s="235">
        <v>1499900.86</v>
      </c>
      <c r="F33" s="235">
        <v>1499900.86</v>
      </c>
      <c r="G33" s="75">
        <f t="shared" si="6"/>
        <v>2053127.6199999999</v>
      </c>
    </row>
    <row r="34" spans="1:7" ht="14.45" customHeight="1" x14ac:dyDescent="0.25">
      <c r="A34" s="85" t="s">
        <v>329</v>
      </c>
      <c r="B34" s="235">
        <v>2800000</v>
      </c>
      <c r="C34" s="235">
        <v>-50000</v>
      </c>
      <c r="D34" s="234">
        <v>2750000</v>
      </c>
      <c r="E34" s="235">
        <v>1406870.95</v>
      </c>
      <c r="F34" s="235">
        <v>1406870.95</v>
      </c>
      <c r="G34" s="75">
        <f t="shared" si="6"/>
        <v>1343129.05</v>
      </c>
    </row>
    <row r="35" spans="1:7" ht="14.45" customHeight="1" x14ac:dyDescent="0.25">
      <c r="A35" s="85" t="s">
        <v>330</v>
      </c>
      <c r="B35" s="235">
        <v>272000</v>
      </c>
      <c r="C35" s="235">
        <v>56700</v>
      </c>
      <c r="D35" s="234">
        <v>328700</v>
      </c>
      <c r="E35" s="235">
        <v>113690.92</v>
      </c>
      <c r="F35" s="235">
        <v>113690.92</v>
      </c>
      <c r="G35" s="75">
        <f t="shared" si="6"/>
        <v>215009.08000000002</v>
      </c>
    </row>
    <row r="36" spans="1:7" ht="14.45" customHeight="1" x14ac:dyDescent="0.25">
      <c r="A36" s="85" t="s">
        <v>331</v>
      </c>
      <c r="B36" s="235">
        <v>5394000</v>
      </c>
      <c r="C36" s="235">
        <v>2592500</v>
      </c>
      <c r="D36" s="234">
        <v>7986500</v>
      </c>
      <c r="E36" s="235">
        <v>2808987.39</v>
      </c>
      <c r="F36" s="235">
        <v>2808987.39</v>
      </c>
      <c r="G36" s="75">
        <f t="shared" si="6"/>
        <v>5177512.6099999994</v>
      </c>
    </row>
    <row r="37" spans="1:7" ht="14.45" customHeight="1" x14ac:dyDescent="0.25">
      <c r="A37" s="85" t="s">
        <v>332</v>
      </c>
      <c r="B37" s="235">
        <v>10841000</v>
      </c>
      <c r="C37" s="235">
        <v>2096000</v>
      </c>
      <c r="D37" s="234">
        <v>12937000</v>
      </c>
      <c r="E37" s="235">
        <v>9540031.8399999999</v>
      </c>
      <c r="F37" s="235">
        <v>9446025.8399999999</v>
      </c>
      <c r="G37" s="75">
        <f t="shared" si="6"/>
        <v>3396968.16</v>
      </c>
    </row>
    <row r="38" spans="1:7" x14ac:dyDescent="0.25">
      <c r="A38" s="84" t="s">
        <v>333</v>
      </c>
      <c r="B38" s="83">
        <f t="shared" ref="B38:G38" si="7">SUM(B39:B47)</f>
        <v>68559661.289999992</v>
      </c>
      <c r="C38" s="83">
        <f t="shared" si="7"/>
        <v>21178223.879999999</v>
      </c>
      <c r="D38" s="83">
        <f t="shared" si="7"/>
        <v>89737885.170000002</v>
      </c>
      <c r="E38" s="83">
        <f t="shared" si="7"/>
        <v>44472684</v>
      </c>
      <c r="F38" s="83">
        <f t="shared" si="7"/>
        <v>44356004.170000002</v>
      </c>
      <c r="G38" s="83">
        <f t="shared" si="7"/>
        <v>45265201.170000002</v>
      </c>
    </row>
    <row r="39" spans="1:7" x14ac:dyDescent="0.25">
      <c r="A39" s="85" t="s">
        <v>334</v>
      </c>
      <c r="B39" s="237">
        <v>18008075.289999999</v>
      </c>
      <c r="C39" s="237">
        <v>2284500</v>
      </c>
      <c r="D39" s="236">
        <v>20292575.289999999</v>
      </c>
      <c r="E39" s="237">
        <v>11165985.74</v>
      </c>
      <c r="F39" s="237">
        <v>11165985.74</v>
      </c>
      <c r="G39" s="75">
        <f>D39-E39</f>
        <v>9126589.5499999989</v>
      </c>
    </row>
    <row r="40" spans="1:7" x14ac:dyDescent="0.25">
      <c r="A40" s="85" t="s">
        <v>335</v>
      </c>
      <c r="B40" s="236">
        <v>0</v>
      </c>
      <c r="C40" s="236">
        <v>0</v>
      </c>
      <c r="D40" s="236">
        <v>0</v>
      </c>
      <c r="E40" s="236">
        <v>0</v>
      </c>
      <c r="F40" s="236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237">
        <v>11700000</v>
      </c>
      <c r="C41" s="237">
        <v>9826006.5199999996</v>
      </c>
      <c r="D41" s="236">
        <v>21526006.52</v>
      </c>
      <c r="E41" s="237">
        <v>3824313.04</v>
      </c>
      <c r="F41" s="237">
        <v>3767513.04</v>
      </c>
      <c r="G41" s="75">
        <f t="shared" si="8"/>
        <v>17701693.48</v>
      </c>
    </row>
    <row r="42" spans="1:7" x14ac:dyDescent="0.25">
      <c r="A42" s="85" t="s">
        <v>337</v>
      </c>
      <c r="B42" s="237">
        <v>29750000</v>
      </c>
      <c r="C42" s="237">
        <v>9800003.3599999994</v>
      </c>
      <c r="D42" s="236">
        <v>39550003.359999999</v>
      </c>
      <c r="E42" s="237">
        <v>25741773.890000001</v>
      </c>
      <c r="F42" s="237">
        <v>25683083.890000001</v>
      </c>
      <c r="G42" s="75">
        <f t="shared" si="8"/>
        <v>13808229.469999999</v>
      </c>
    </row>
    <row r="43" spans="1:7" x14ac:dyDescent="0.25">
      <c r="A43" s="85" t="s">
        <v>338</v>
      </c>
      <c r="B43" s="237">
        <v>9101586</v>
      </c>
      <c r="C43" s="237">
        <v>-732286</v>
      </c>
      <c r="D43" s="236">
        <v>8369300</v>
      </c>
      <c r="E43" s="237">
        <v>3740611.33</v>
      </c>
      <c r="F43" s="237">
        <v>3739421.5</v>
      </c>
      <c r="G43" s="75">
        <f t="shared" si="8"/>
        <v>4628688.67</v>
      </c>
    </row>
    <row r="44" spans="1:7" x14ac:dyDescent="0.25">
      <c r="A44" s="85" t="s">
        <v>339</v>
      </c>
      <c r="B44" s="236">
        <v>0</v>
      </c>
      <c r="C44" s="236">
        <v>0</v>
      </c>
      <c r="D44" s="236">
        <v>0</v>
      </c>
      <c r="E44" s="236">
        <v>0</v>
      </c>
      <c r="F44" s="236">
        <v>0</v>
      </c>
      <c r="G44" s="75">
        <f t="shared" si="8"/>
        <v>0</v>
      </c>
    </row>
    <row r="45" spans="1:7" x14ac:dyDescent="0.25">
      <c r="A45" s="85" t="s">
        <v>340</v>
      </c>
      <c r="B45" s="236">
        <v>0</v>
      </c>
      <c r="C45" s="236">
        <v>0</v>
      </c>
      <c r="D45" s="236">
        <v>0</v>
      </c>
      <c r="E45" s="236">
        <v>0</v>
      </c>
      <c r="F45" s="236">
        <v>0</v>
      </c>
      <c r="G45" s="75">
        <f t="shared" si="8"/>
        <v>0</v>
      </c>
    </row>
    <row r="46" spans="1:7" x14ac:dyDescent="0.25">
      <c r="A46" s="85" t="s">
        <v>341</v>
      </c>
      <c r="B46" s="236">
        <v>0</v>
      </c>
      <c r="C46" s="236">
        <v>0</v>
      </c>
      <c r="D46" s="236">
        <v>0</v>
      </c>
      <c r="E46" s="236">
        <v>0</v>
      </c>
      <c r="F46" s="236">
        <v>0</v>
      </c>
      <c r="G46" s="75">
        <f t="shared" si="8"/>
        <v>0</v>
      </c>
    </row>
    <row r="47" spans="1:7" x14ac:dyDescent="0.25">
      <c r="A47" s="85" t="s">
        <v>342</v>
      </c>
      <c r="B47" s="236">
        <v>0</v>
      </c>
      <c r="C47" s="236">
        <v>0</v>
      </c>
      <c r="D47" s="236">
        <v>0</v>
      </c>
      <c r="E47" s="236">
        <v>0</v>
      </c>
      <c r="F47" s="236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1098000</v>
      </c>
      <c r="C48" s="83">
        <f t="shared" si="9"/>
        <v>73339399.070000008</v>
      </c>
      <c r="D48" s="83">
        <f t="shared" si="9"/>
        <v>74437399.069999993</v>
      </c>
      <c r="E48" s="83">
        <f t="shared" si="9"/>
        <v>28453606.949999999</v>
      </c>
      <c r="F48" s="83">
        <f t="shared" si="9"/>
        <v>28374305.359999999</v>
      </c>
      <c r="G48" s="83">
        <f t="shared" si="9"/>
        <v>45983792.119999997</v>
      </c>
    </row>
    <row r="49" spans="1:7" x14ac:dyDescent="0.25">
      <c r="A49" s="85" t="s">
        <v>344</v>
      </c>
      <c r="B49" s="239">
        <v>398000</v>
      </c>
      <c r="C49" s="239">
        <v>626080</v>
      </c>
      <c r="D49" s="238">
        <v>1024080</v>
      </c>
      <c r="E49" s="239">
        <v>303825.37</v>
      </c>
      <c r="F49" s="239">
        <v>282681.78000000003</v>
      </c>
      <c r="G49" s="75">
        <f>D49-E49</f>
        <v>720254.63</v>
      </c>
    </row>
    <row r="50" spans="1:7" x14ac:dyDescent="0.25">
      <c r="A50" s="85" t="s">
        <v>345</v>
      </c>
      <c r="B50" s="239">
        <v>360000</v>
      </c>
      <c r="C50" s="239">
        <v>299452</v>
      </c>
      <c r="D50" s="238">
        <v>659452</v>
      </c>
      <c r="E50" s="239">
        <v>79288.429999999993</v>
      </c>
      <c r="F50" s="239">
        <v>79288.429999999993</v>
      </c>
      <c r="G50" s="75">
        <f t="shared" ref="G50:G57" si="10">D50-E50</f>
        <v>580163.57000000007</v>
      </c>
    </row>
    <row r="51" spans="1:7" x14ac:dyDescent="0.25">
      <c r="A51" s="85" t="s">
        <v>346</v>
      </c>
      <c r="B51" s="239">
        <v>15000</v>
      </c>
      <c r="C51" s="239">
        <v>1001868.8</v>
      </c>
      <c r="D51" s="238">
        <v>1016868.8</v>
      </c>
      <c r="E51" s="239">
        <v>0</v>
      </c>
      <c r="F51" s="239">
        <v>0</v>
      </c>
      <c r="G51" s="75">
        <f t="shared" si="10"/>
        <v>1016868.8</v>
      </c>
    </row>
    <row r="52" spans="1:7" x14ac:dyDescent="0.25">
      <c r="A52" s="85" t="s">
        <v>347</v>
      </c>
      <c r="B52" s="239">
        <v>0</v>
      </c>
      <c r="C52" s="239">
        <v>7925609.7999999998</v>
      </c>
      <c r="D52" s="238">
        <v>7925609.7999999998</v>
      </c>
      <c r="E52" s="239">
        <v>4440050.09</v>
      </c>
      <c r="F52" s="239">
        <v>4440050.09</v>
      </c>
      <c r="G52" s="75">
        <f t="shared" si="10"/>
        <v>3485559.71</v>
      </c>
    </row>
    <row r="53" spans="1:7" x14ac:dyDescent="0.25">
      <c r="A53" s="85" t="s">
        <v>348</v>
      </c>
      <c r="B53" s="239">
        <v>0</v>
      </c>
      <c r="C53" s="239">
        <v>57096315</v>
      </c>
      <c r="D53" s="238">
        <v>57096315</v>
      </c>
      <c r="E53" s="239">
        <v>20134003.059999999</v>
      </c>
      <c r="F53" s="239">
        <v>20134003.059999999</v>
      </c>
      <c r="G53" s="75">
        <f t="shared" si="10"/>
        <v>36962311.939999998</v>
      </c>
    </row>
    <row r="54" spans="1:7" x14ac:dyDescent="0.25">
      <c r="A54" s="85" t="s">
        <v>349</v>
      </c>
      <c r="B54" s="239">
        <v>325000</v>
      </c>
      <c r="C54" s="239">
        <v>4090073.47</v>
      </c>
      <c r="D54" s="238">
        <v>4415073.4700000007</v>
      </c>
      <c r="E54" s="239">
        <v>3496440</v>
      </c>
      <c r="F54" s="239">
        <v>3438282</v>
      </c>
      <c r="G54" s="75">
        <f t="shared" si="10"/>
        <v>918633.47000000067</v>
      </c>
    </row>
    <row r="55" spans="1:7" x14ac:dyDescent="0.25">
      <c r="A55" s="85" t="s">
        <v>350</v>
      </c>
      <c r="B55" s="238">
        <v>0</v>
      </c>
      <c r="C55" s="238">
        <v>0</v>
      </c>
      <c r="D55" s="238">
        <v>0</v>
      </c>
      <c r="E55" s="238">
        <v>0</v>
      </c>
      <c r="F55" s="238">
        <v>0</v>
      </c>
      <c r="G55" s="75">
        <f t="shared" si="10"/>
        <v>0</v>
      </c>
    </row>
    <row r="56" spans="1:7" x14ac:dyDescent="0.25">
      <c r="A56" s="85" t="s">
        <v>351</v>
      </c>
      <c r="B56" s="239">
        <v>0</v>
      </c>
      <c r="C56" s="239">
        <v>2300000</v>
      </c>
      <c r="D56" s="238">
        <v>2300000</v>
      </c>
      <c r="E56" s="239">
        <v>0</v>
      </c>
      <c r="F56" s="239">
        <v>0</v>
      </c>
      <c r="G56" s="75">
        <f t="shared" si="10"/>
        <v>2300000</v>
      </c>
    </row>
    <row r="57" spans="1:7" x14ac:dyDescent="0.25">
      <c r="A57" s="85" t="s">
        <v>352</v>
      </c>
      <c r="B57" s="238">
        <v>0</v>
      </c>
      <c r="C57" s="238">
        <v>0</v>
      </c>
      <c r="D57" s="238">
        <v>0</v>
      </c>
      <c r="E57" s="238">
        <v>0</v>
      </c>
      <c r="F57" s="238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52665163.229999997</v>
      </c>
      <c r="C58" s="83">
        <f t="shared" si="11"/>
        <v>40119632.920000002</v>
      </c>
      <c r="D58" s="83">
        <f t="shared" si="11"/>
        <v>92784796.150000006</v>
      </c>
      <c r="E58" s="83">
        <f t="shared" si="11"/>
        <v>17346911.43</v>
      </c>
      <c r="F58" s="83">
        <f t="shared" si="11"/>
        <v>17346911.43</v>
      </c>
      <c r="G58" s="83">
        <f t="shared" si="11"/>
        <v>75437884.719999999</v>
      </c>
    </row>
    <row r="59" spans="1:7" x14ac:dyDescent="0.25">
      <c r="A59" s="85" t="s">
        <v>354</v>
      </c>
      <c r="B59" s="241">
        <v>52665163.229999997</v>
      </c>
      <c r="C59" s="241">
        <v>19621954.440000001</v>
      </c>
      <c r="D59" s="240">
        <v>72287117.670000002</v>
      </c>
      <c r="E59" s="241">
        <v>11705402.74</v>
      </c>
      <c r="F59" s="241">
        <v>11705402.74</v>
      </c>
      <c r="G59" s="75">
        <f>D59-E59</f>
        <v>60581714.93</v>
      </c>
    </row>
    <row r="60" spans="1:7" x14ac:dyDescent="0.25">
      <c r="A60" s="85" t="s">
        <v>355</v>
      </c>
      <c r="B60" s="241">
        <v>0</v>
      </c>
      <c r="C60" s="241">
        <v>20497678.48</v>
      </c>
      <c r="D60" s="240">
        <v>20497678.48</v>
      </c>
      <c r="E60" s="241">
        <v>5641508.6900000004</v>
      </c>
      <c r="F60" s="241">
        <v>5641508.6900000004</v>
      </c>
      <c r="G60" s="75">
        <f t="shared" ref="G60:G61" si="12">D60-E60</f>
        <v>14856169.789999999</v>
      </c>
    </row>
    <row r="61" spans="1:7" x14ac:dyDescent="0.25">
      <c r="A61" s="85" t="s">
        <v>356</v>
      </c>
      <c r="B61" s="240">
        <v>0</v>
      </c>
      <c r="C61" s="240">
        <v>0</v>
      </c>
      <c r="D61" s="240">
        <v>0</v>
      </c>
      <c r="E61" s="240">
        <v>0</v>
      </c>
      <c r="F61" s="240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950000</v>
      </c>
      <c r="C71" s="83">
        <f t="shared" si="15"/>
        <v>-130000</v>
      </c>
      <c r="D71" s="83">
        <f t="shared" si="15"/>
        <v>820000</v>
      </c>
      <c r="E71" s="83">
        <f t="shared" si="15"/>
        <v>200000</v>
      </c>
      <c r="F71" s="83">
        <f t="shared" si="15"/>
        <v>200000</v>
      </c>
      <c r="G71" s="83">
        <f t="shared" si="15"/>
        <v>620000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243">
        <v>950000</v>
      </c>
      <c r="C74" s="243">
        <v>-130000</v>
      </c>
      <c r="D74" s="242">
        <v>820000</v>
      </c>
      <c r="E74" s="243">
        <v>200000</v>
      </c>
      <c r="F74" s="243">
        <v>200000</v>
      </c>
      <c r="G74" s="75">
        <f t="shared" si="16"/>
        <v>620000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223000000</v>
      </c>
      <c r="C84" s="83">
        <f t="shared" si="19"/>
        <v>397695044.44</v>
      </c>
      <c r="D84" s="83">
        <f>SUM(D85,D93,D103,D113,D123,D133,D137,D146,D150)</f>
        <v>620695044.43999994</v>
      </c>
      <c r="E84" s="83">
        <f t="shared" si="19"/>
        <v>151554512.27000001</v>
      </c>
      <c r="F84" s="83">
        <f t="shared" si="19"/>
        <v>150477459.21000001</v>
      </c>
      <c r="G84" s="83">
        <f t="shared" si="19"/>
        <v>469140532.16999996</v>
      </c>
    </row>
    <row r="85" spans="1:7" x14ac:dyDescent="0.25">
      <c r="A85" s="84" t="s">
        <v>305</v>
      </c>
      <c r="B85" s="83">
        <f t="shared" ref="B85:G85" si="20">SUM(B86:B92)</f>
        <v>75212452</v>
      </c>
      <c r="C85" s="83">
        <f t="shared" si="20"/>
        <v>-3967036</v>
      </c>
      <c r="D85" s="83">
        <f>SUM(D86:D92)</f>
        <v>71245416</v>
      </c>
      <c r="E85" s="83">
        <f t="shared" si="20"/>
        <v>29098961.390000001</v>
      </c>
      <c r="F85" s="83">
        <f t="shared" si="20"/>
        <v>28225364.310000002</v>
      </c>
      <c r="G85" s="83">
        <f t="shared" si="20"/>
        <v>42146454.609999999</v>
      </c>
    </row>
    <row r="86" spans="1:7" x14ac:dyDescent="0.25">
      <c r="A86" s="85" t="s">
        <v>306</v>
      </c>
      <c r="B86" s="245">
        <v>49207044</v>
      </c>
      <c r="C86" s="245">
        <v>-5037271</v>
      </c>
      <c r="D86" s="244">
        <v>44169773</v>
      </c>
      <c r="E86" s="245">
        <v>20310006.09</v>
      </c>
      <c r="F86" s="245">
        <v>20074804.870000001</v>
      </c>
      <c r="G86" s="75">
        <f>D86-E86</f>
        <v>23859766.91</v>
      </c>
    </row>
    <row r="87" spans="1:7" x14ac:dyDescent="0.25">
      <c r="A87" s="85" t="s">
        <v>307</v>
      </c>
      <c r="B87" s="244">
        <v>0</v>
      </c>
      <c r="C87" s="244">
        <v>0</v>
      </c>
      <c r="D87" s="244">
        <v>0</v>
      </c>
      <c r="E87" s="244">
        <v>0</v>
      </c>
      <c r="F87" s="244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245">
        <v>10609408</v>
      </c>
      <c r="C88" s="245">
        <v>1034235</v>
      </c>
      <c r="D88" s="244">
        <v>11643643</v>
      </c>
      <c r="E88" s="245">
        <v>639705.14</v>
      </c>
      <c r="F88" s="245">
        <v>638230.93000000005</v>
      </c>
      <c r="G88" s="75">
        <f t="shared" si="21"/>
        <v>11003937.859999999</v>
      </c>
    </row>
    <row r="89" spans="1:7" x14ac:dyDescent="0.25">
      <c r="A89" s="85" t="s">
        <v>309</v>
      </c>
      <c r="B89" s="245">
        <v>5300000</v>
      </c>
      <c r="C89" s="245">
        <v>0</v>
      </c>
      <c r="D89" s="244">
        <v>5300000</v>
      </c>
      <c r="E89" s="245">
        <v>2929370.15</v>
      </c>
      <c r="F89" s="245">
        <v>2306340.98</v>
      </c>
      <c r="G89" s="75">
        <f t="shared" si="21"/>
        <v>2370629.85</v>
      </c>
    </row>
    <row r="90" spans="1:7" x14ac:dyDescent="0.25">
      <c r="A90" s="85" t="s">
        <v>310</v>
      </c>
      <c r="B90" s="245">
        <v>10096000</v>
      </c>
      <c r="C90" s="245">
        <v>36000</v>
      </c>
      <c r="D90" s="244">
        <v>10132000</v>
      </c>
      <c r="E90" s="245">
        <v>5219880.01</v>
      </c>
      <c r="F90" s="245">
        <v>5205987.53</v>
      </c>
      <c r="G90" s="75">
        <f t="shared" si="21"/>
        <v>4912119.99</v>
      </c>
    </row>
    <row r="91" spans="1:7" x14ac:dyDescent="0.25">
      <c r="A91" s="85" t="s">
        <v>311</v>
      </c>
      <c r="B91" s="244">
        <v>0</v>
      </c>
      <c r="C91" s="244">
        <v>0</v>
      </c>
      <c r="D91" s="244">
        <v>0</v>
      </c>
      <c r="E91" s="244">
        <v>0</v>
      </c>
      <c r="F91" s="244">
        <v>0</v>
      </c>
      <c r="G91" s="75">
        <f t="shared" si="21"/>
        <v>0</v>
      </c>
    </row>
    <row r="92" spans="1:7" x14ac:dyDescent="0.25">
      <c r="A92" s="85" t="s">
        <v>312</v>
      </c>
      <c r="B92" s="244">
        <v>0</v>
      </c>
      <c r="C92" s="244">
        <v>0</v>
      </c>
      <c r="D92" s="244">
        <v>0</v>
      </c>
      <c r="E92" s="244">
        <v>0</v>
      </c>
      <c r="F92" s="244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40915872.600000001</v>
      </c>
      <c r="C93" s="83">
        <f t="shared" si="22"/>
        <v>4650000</v>
      </c>
      <c r="D93" s="83">
        <f>SUM(D94:D102)</f>
        <v>45565872.600000001</v>
      </c>
      <c r="E93" s="83">
        <f t="shared" si="22"/>
        <v>32972636.84</v>
      </c>
      <c r="F93" s="83">
        <f t="shared" si="22"/>
        <v>32972636.84</v>
      </c>
      <c r="G93" s="83">
        <f t="shared" si="22"/>
        <v>12593235.760000002</v>
      </c>
    </row>
    <row r="94" spans="1:7" x14ac:dyDescent="0.25">
      <c r="A94" s="85" t="s">
        <v>314</v>
      </c>
      <c r="B94" s="247">
        <v>130000</v>
      </c>
      <c r="C94" s="247">
        <v>0</v>
      </c>
      <c r="D94" s="246">
        <v>130000</v>
      </c>
      <c r="E94" s="247">
        <v>6606.2</v>
      </c>
      <c r="F94" s="247">
        <v>6606.2</v>
      </c>
      <c r="G94" s="75">
        <f>D94-E94</f>
        <v>123393.8</v>
      </c>
    </row>
    <row r="95" spans="1:7" x14ac:dyDescent="0.25">
      <c r="A95" s="85" t="s">
        <v>315</v>
      </c>
      <c r="B95" s="247">
        <v>305000</v>
      </c>
      <c r="C95" s="247">
        <v>55000</v>
      </c>
      <c r="D95" s="246">
        <v>360000</v>
      </c>
      <c r="E95" s="247">
        <v>212456</v>
      </c>
      <c r="F95" s="247">
        <v>212456</v>
      </c>
      <c r="G95" s="75">
        <f t="shared" ref="G95:G102" si="23">D95-E95</f>
        <v>147544</v>
      </c>
    </row>
    <row r="96" spans="1:7" x14ac:dyDescent="0.25">
      <c r="A96" s="85" t="s">
        <v>316</v>
      </c>
      <c r="B96" s="246">
        <v>0</v>
      </c>
      <c r="C96" s="246">
        <v>0</v>
      </c>
      <c r="D96" s="246">
        <v>0</v>
      </c>
      <c r="E96" s="246">
        <v>0</v>
      </c>
      <c r="F96" s="246">
        <v>0</v>
      </c>
      <c r="G96" s="75">
        <f t="shared" si="23"/>
        <v>0</v>
      </c>
    </row>
    <row r="97" spans="1:7" x14ac:dyDescent="0.25">
      <c r="A97" s="85" t="s">
        <v>317</v>
      </c>
      <c r="B97" s="247">
        <v>24895872.600000001</v>
      </c>
      <c r="C97" s="247">
        <v>1595000</v>
      </c>
      <c r="D97" s="246">
        <v>26490872.600000001</v>
      </c>
      <c r="E97" s="247">
        <v>23833271.66</v>
      </c>
      <c r="F97" s="247">
        <v>23833271.66</v>
      </c>
      <c r="G97" s="75">
        <f t="shared" si="23"/>
        <v>2657600.9400000013</v>
      </c>
    </row>
    <row r="98" spans="1:7" x14ac:dyDescent="0.25">
      <c r="A98" s="87" t="s">
        <v>318</v>
      </c>
      <c r="B98" s="247">
        <v>125000</v>
      </c>
      <c r="C98" s="247">
        <v>50000</v>
      </c>
      <c r="D98" s="246">
        <v>175000</v>
      </c>
      <c r="E98" s="247">
        <v>59118.8</v>
      </c>
      <c r="F98" s="247">
        <v>59118.8</v>
      </c>
      <c r="G98" s="75">
        <f t="shared" si="23"/>
        <v>115881.2</v>
      </c>
    </row>
    <row r="99" spans="1:7" x14ac:dyDescent="0.25">
      <c r="A99" s="85" t="s">
        <v>319</v>
      </c>
      <c r="B99" s="247">
        <v>12050000</v>
      </c>
      <c r="C99" s="247">
        <v>0</v>
      </c>
      <c r="D99" s="246">
        <v>12050000</v>
      </c>
      <c r="E99" s="247">
        <v>6875372</v>
      </c>
      <c r="F99" s="247">
        <v>6875372</v>
      </c>
      <c r="G99" s="75">
        <f t="shared" si="23"/>
        <v>5174628</v>
      </c>
    </row>
    <row r="100" spans="1:7" x14ac:dyDescent="0.25">
      <c r="A100" s="85" t="s">
        <v>320</v>
      </c>
      <c r="B100" s="247">
        <v>695000</v>
      </c>
      <c r="C100" s="247">
        <v>1390000</v>
      </c>
      <c r="D100" s="246">
        <v>2085000</v>
      </c>
      <c r="E100" s="247">
        <v>92916</v>
      </c>
      <c r="F100" s="247">
        <v>92916</v>
      </c>
      <c r="G100" s="75">
        <f t="shared" si="23"/>
        <v>1992084</v>
      </c>
    </row>
    <row r="101" spans="1:7" x14ac:dyDescent="0.25">
      <c r="A101" s="85" t="s">
        <v>321</v>
      </c>
      <c r="B101" s="247">
        <v>110000</v>
      </c>
      <c r="C101" s="247">
        <v>140000</v>
      </c>
      <c r="D101" s="246">
        <v>250000</v>
      </c>
      <c r="E101" s="247">
        <v>62499.93</v>
      </c>
      <c r="F101" s="247">
        <v>62499.93</v>
      </c>
      <c r="G101" s="75">
        <f t="shared" si="23"/>
        <v>187500.07</v>
      </c>
    </row>
    <row r="102" spans="1:7" x14ac:dyDescent="0.25">
      <c r="A102" s="85" t="s">
        <v>322</v>
      </c>
      <c r="B102" s="247">
        <v>2605000</v>
      </c>
      <c r="C102" s="247">
        <v>1420000</v>
      </c>
      <c r="D102" s="246">
        <v>4025000</v>
      </c>
      <c r="E102" s="247">
        <v>1830396.25</v>
      </c>
      <c r="F102" s="247">
        <v>1830396.25</v>
      </c>
      <c r="G102" s="75">
        <f t="shared" si="23"/>
        <v>2194603.75</v>
      </c>
    </row>
    <row r="103" spans="1:7" x14ac:dyDescent="0.25">
      <c r="A103" s="84" t="s">
        <v>323</v>
      </c>
      <c r="B103" s="83">
        <f>SUM(B104:B112)</f>
        <v>9925000</v>
      </c>
      <c r="C103" s="83">
        <f>SUM(C104:C112)</f>
        <v>25328047.98</v>
      </c>
      <c r="D103" s="83">
        <f>SUM(D104:D112)</f>
        <v>35253047.980000004</v>
      </c>
      <c r="E103" s="83">
        <f>SUM(E104:E112)</f>
        <v>14944446.700000001</v>
      </c>
      <c r="F103" s="83">
        <f>SUM(F104:F112)</f>
        <v>14796033.710000001</v>
      </c>
      <c r="G103" s="83">
        <f>SUM(G104:G112)</f>
        <v>20308601.279999997</v>
      </c>
    </row>
    <row r="104" spans="1:7" x14ac:dyDescent="0.25">
      <c r="A104" s="85" t="s">
        <v>324</v>
      </c>
      <c r="B104" s="248">
        <v>0</v>
      </c>
      <c r="C104" s="248">
        <v>0</v>
      </c>
      <c r="D104" s="248">
        <v>0</v>
      </c>
      <c r="E104" s="248">
        <v>0</v>
      </c>
      <c r="F104" s="248">
        <v>0</v>
      </c>
      <c r="G104" s="75">
        <f>D104-E104</f>
        <v>0</v>
      </c>
    </row>
    <row r="105" spans="1:7" x14ac:dyDescent="0.25">
      <c r="A105" s="85" t="s">
        <v>325</v>
      </c>
      <c r="B105" s="249">
        <v>100000</v>
      </c>
      <c r="C105" s="249">
        <v>1025000</v>
      </c>
      <c r="D105" s="248">
        <v>1125000</v>
      </c>
      <c r="E105" s="249">
        <v>523400</v>
      </c>
      <c r="F105" s="249">
        <v>523400</v>
      </c>
      <c r="G105" s="75">
        <f t="shared" ref="G105:G112" si="24">D105-E105</f>
        <v>601600</v>
      </c>
    </row>
    <row r="106" spans="1:7" x14ac:dyDescent="0.25">
      <c r="A106" s="85" t="s">
        <v>326</v>
      </c>
      <c r="B106" s="249">
        <v>3005000</v>
      </c>
      <c r="C106" s="249">
        <v>1675174.8</v>
      </c>
      <c r="D106" s="248">
        <v>4680174.8</v>
      </c>
      <c r="E106" s="249">
        <v>1210369.77</v>
      </c>
      <c r="F106" s="249">
        <v>1210369.77</v>
      </c>
      <c r="G106" s="75">
        <f t="shared" si="24"/>
        <v>3469805.03</v>
      </c>
    </row>
    <row r="107" spans="1:7" x14ac:dyDescent="0.25">
      <c r="A107" s="85" t="s">
        <v>327</v>
      </c>
      <c r="B107" s="249">
        <v>2800000</v>
      </c>
      <c r="C107" s="249">
        <v>100000</v>
      </c>
      <c r="D107" s="248">
        <v>2900000</v>
      </c>
      <c r="E107" s="249">
        <v>1605963.41</v>
      </c>
      <c r="F107" s="249">
        <v>1605963.41</v>
      </c>
      <c r="G107" s="75">
        <f t="shared" si="24"/>
        <v>1294036.5900000001</v>
      </c>
    </row>
    <row r="108" spans="1:7" x14ac:dyDescent="0.25">
      <c r="A108" s="85" t="s">
        <v>328</v>
      </c>
      <c r="B108" s="249">
        <v>1710000</v>
      </c>
      <c r="C108" s="249">
        <v>6726873.1799999997</v>
      </c>
      <c r="D108" s="248">
        <v>8436873.1799999997</v>
      </c>
      <c r="E108" s="249">
        <v>730024.49</v>
      </c>
      <c r="F108" s="249">
        <v>730024.49</v>
      </c>
      <c r="G108" s="75">
        <f t="shared" si="24"/>
        <v>7706848.6899999995</v>
      </c>
    </row>
    <row r="109" spans="1:7" x14ac:dyDescent="0.25">
      <c r="A109" s="85" t="s">
        <v>329</v>
      </c>
      <c r="B109" s="248">
        <v>0</v>
      </c>
      <c r="C109" s="248">
        <v>0</v>
      </c>
      <c r="D109" s="248">
        <v>0</v>
      </c>
      <c r="E109" s="248">
        <v>0</v>
      </c>
      <c r="F109" s="248">
        <v>0</v>
      </c>
      <c r="G109" s="75">
        <f t="shared" si="24"/>
        <v>0</v>
      </c>
    </row>
    <row r="110" spans="1:7" x14ac:dyDescent="0.25">
      <c r="A110" s="85" t="s">
        <v>330</v>
      </c>
      <c r="B110" s="249">
        <v>30000</v>
      </c>
      <c r="C110" s="249">
        <v>0</v>
      </c>
      <c r="D110" s="248">
        <v>30000</v>
      </c>
      <c r="E110" s="249">
        <v>4484.4799999999996</v>
      </c>
      <c r="F110" s="249">
        <v>4484.4799999999996</v>
      </c>
      <c r="G110" s="75">
        <f t="shared" si="24"/>
        <v>25515.52</v>
      </c>
    </row>
    <row r="111" spans="1:7" x14ac:dyDescent="0.25">
      <c r="A111" s="85" t="s">
        <v>331</v>
      </c>
      <c r="B111" s="249">
        <v>0</v>
      </c>
      <c r="C111" s="249">
        <v>782000</v>
      </c>
      <c r="D111" s="248">
        <v>782000</v>
      </c>
      <c r="E111" s="249">
        <v>39999.99</v>
      </c>
      <c r="F111" s="249">
        <v>0</v>
      </c>
      <c r="G111" s="75">
        <f t="shared" si="24"/>
        <v>742000.01</v>
      </c>
    </row>
    <row r="112" spans="1:7" x14ac:dyDescent="0.25">
      <c r="A112" s="85" t="s">
        <v>332</v>
      </c>
      <c r="B112" s="249">
        <v>2280000</v>
      </c>
      <c r="C112" s="249">
        <v>15019000</v>
      </c>
      <c r="D112" s="248">
        <v>17299000</v>
      </c>
      <c r="E112" s="249">
        <v>10830204.560000001</v>
      </c>
      <c r="F112" s="249">
        <v>10721791.560000001</v>
      </c>
      <c r="G112" s="75">
        <f t="shared" si="24"/>
        <v>6468795.4399999995</v>
      </c>
    </row>
    <row r="113" spans="1:7" x14ac:dyDescent="0.25">
      <c r="A113" s="84" t="s">
        <v>333</v>
      </c>
      <c r="B113" s="83">
        <f t="shared" ref="B113:G113" si="25">SUM(B114:B122)</f>
        <v>9000000</v>
      </c>
      <c r="C113" s="83">
        <f t="shared" si="25"/>
        <v>14639269.939999999</v>
      </c>
      <c r="D113" s="83">
        <f>SUM(D114:D122)</f>
        <v>23639269.939999998</v>
      </c>
      <c r="E113" s="83">
        <f t="shared" si="25"/>
        <v>1024261.96</v>
      </c>
      <c r="F113" s="83">
        <f t="shared" si="25"/>
        <v>1024261.96</v>
      </c>
      <c r="G113" s="83">
        <f t="shared" si="25"/>
        <v>22615007.979999997</v>
      </c>
    </row>
    <row r="114" spans="1:7" x14ac:dyDescent="0.25">
      <c r="A114" s="85" t="s">
        <v>334</v>
      </c>
      <c r="B114" s="250">
        <v>0</v>
      </c>
      <c r="C114" s="250">
        <v>0</v>
      </c>
      <c r="D114" s="250">
        <v>0</v>
      </c>
      <c r="E114" s="250">
        <v>0</v>
      </c>
      <c r="F114" s="250">
        <v>0</v>
      </c>
      <c r="G114" s="75">
        <f>D114-E114</f>
        <v>0</v>
      </c>
    </row>
    <row r="115" spans="1:7" x14ac:dyDescent="0.25">
      <c r="A115" s="85" t="s">
        <v>335</v>
      </c>
      <c r="B115" s="250">
        <v>0</v>
      </c>
      <c r="C115" s="250">
        <v>0</v>
      </c>
      <c r="D115" s="250">
        <v>0</v>
      </c>
      <c r="E115" s="250">
        <v>0</v>
      </c>
      <c r="F115" s="250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251">
        <v>0</v>
      </c>
      <c r="C116" s="251">
        <v>10276912.27</v>
      </c>
      <c r="D116" s="250">
        <v>10276912.27</v>
      </c>
      <c r="E116" s="251">
        <v>1024261.96</v>
      </c>
      <c r="F116" s="251">
        <v>1024261.96</v>
      </c>
      <c r="G116" s="75">
        <f t="shared" si="26"/>
        <v>9252650.3099999987</v>
      </c>
    </row>
    <row r="117" spans="1:7" x14ac:dyDescent="0.25">
      <c r="A117" s="85" t="s">
        <v>337</v>
      </c>
      <c r="B117" s="251">
        <v>9000000</v>
      </c>
      <c r="C117" s="251">
        <v>4362357.67</v>
      </c>
      <c r="D117" s="250">
        <v>13362357.67</v>
      </c>
      <c r="E117" s="251">
        <v>0</v>
      </c>
      <c r="F117" s="251">
        <v>0</v>
      </c>
      <c r="G117" s="75">
        <f t="shared" si="26"/>
        <v>13362357.67</v>
      </c>
    </row>
    <row r="118" spans="1:7" x14ac:dyDescent="0.25">
      <c r="A118" s="85" t="s">
        <v>338</v>
      </c>
      <c r="B118" s="250">
        <v>0</v>
      </c>
      <c r="C118" s="250">
        <v>0</v>
      </c>
      <c r="D118" s="250">
        <v>0</v>
      </c>
      <c r="E118" s="250">
        <v>0</v>
      </c>
      <c r="F118" s="250">
        <v>0</v>
      </c>
      <c r="G118" s="75">
        <f t="shared" si="26"/>
        <v>0</v>
      </c>
    </row>
    <row r="119" spans="1:7" x14ac:dyDescent="0.25">
      <c r="A119" s="85" t="s">
        <v>339</v>
      </c>
      <c r="B119" s="250">
        <v>0</v>
      </c>
      <c r="C119" s="250">
        <v>0</v>
      </c>
      <c r="D119" s="250">
        <v>0</v>
      </c>
      <c r="E119" s="250">
        <v>0</v>
      </c>
      <c r="F119" s="250">
        <v>0</v>
      </c>
      <c r="G119" s="75">
        <f t="shared" si="26"/>
        <v>0</v>
      </c>
    </row>
    <row r="120" spans="1:7" x14ac:dyDescent="0.25">
      <c r="A120" s="85" t="s">
        <v>340</v>
      </c>
      <c r="B120" s="250">
        <v>0</v>
      </c>
      <c r="C120" s="250">
        <v>0</v>
      </c>
      <c r="D120" s="250">
        <v>0</v>
      </c>
      <c r="E120" s="250">
        <v>0</v>
      </c>
      <c r="F120" s="250">
        <v>0</v>
      </c>
      <c r="G120" s="75">
        <f t="shared" si="26"/>
        <v>0</v>
      </c>
    </row>
    <row r="121" spans="1:7" x14ac:dyDescent="0.25">
      <c r="A121" s="85" t="s">
        <v>341</v>
      </c>
      <c r="B121" s="250">
        <v>0</v>
      </c>
      <c r="C121" s="250">
        <v>0</v>
      </c>
      <c r="D121" s="250">
        <v>0</v>
      </c>
      <c r="E121" s="250">
        <v>0</v>
      </c>
      <c r="F121" s="250">
        <v>0</v>
      </c>
      <c r="G121" s="75">
        <f t="shared" si="26"/>
        <v>0</v>
      </c>
    </row>
    <row r="122" spans="1:7" x14ac:dyDescent="0.25">
      <c r="A122" s="85" t="s">
        <v>342</v>
      </c>
      <c r="B122" s="250">
        <v>0</v>
      </c>
      <c r="C122" s="250">
        <v>0</v>
      </c>
      <c r="D122" s="250">
        <v>0</v>
      </c>
      <c r="E122" s="250">
        <v>0</v>
      </c>
      <c r="F122" s="250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420000</v>
      </c>
      <c r="C123" s="83">
        <f t="shared" si="27"/>
        <v>176617976.19999999</v>
      </c>
      <c r="D123" s="83">
        <f>SUM(D124:D132)</f>
        <v>177037976.19999999</v>
      </c>
      <c r="E123" s="83">
        <f t="shared" si="27"/>
        <v>220956.24</v>
      </c>
      <c r="F123" s="83">
        <f t="shared" si="27"/>
        <v>165913.25</v>
      </c>
      <c r="G123" s="83">
        <f t="shared" si="27"/>
        <v>176817019.95999998</v>
      </c>
    </row>
    <row r="124" spans="1:7" x14ac:dyDescent="0.25">
      <c r="A124" s="85" t="s">
        <v>344</v>
      </c>
      <c r="B124" s="253">
        <v>40000</v>
      </c>
      <c r="C124" s="253">
        <v>410000</v>
      </c>
      <c r="D124" s="252">
        <v>450000</v>
      </c>
      <c r="E124" s="253">
        <v>77888.52</v>
      </c>
      <c r="F124" s="253">
        <v>48365.53</v>
      </c>
      <c r="G124" s="75">
        <f>D124-E124</f>
        <v>372111.48</v>
      </c>
    </row>
    <row r="125" spans="1:7" x14ac:dyDescent="0.25">
      <c r="A125" s="85" t="s">
        <v>345</v>
      </c>
      <c r="B125" s="253">
        <v>60000</v>
      </c>
      <c r="C125" s="253">
        <v>36000</v>
      </c>
      <c r="D125" s="252">
        <v>96000</v>
      </c>
      <c r="E125" s="253">
        <v>15605.98</v>
      </c>
      <c r="F125" s="253">
        <v>15605.98</v>
      </c>
      <c r="G125" s="75">
        <f t="shared" ref="G125:G132" si="28">D125-E125</f>
        <v>80394.02</v>
      </c>
    </row>
    <row r="126" spans="1:7" x14ac:dyDescent="0.25">
      <c r="A126" s="85" t="s">
        <v>346</v>
      </c>
      <c r="B126" s="252">
        <v>0</v>
      </c>
      <c r="C126" s="252">
        <v>0</v>
      </c>
      <c r="D126" s="252">
        <v>0</v>
      </c>
      <c r="E126" s="252">
        <v>0</v>
      </c>
      <c r="F126" s="252">
        <v>0</v>
      </c>
      <c r="G126" s="75">
        <f t="shared" si="28"/>
        <v>0</v>
      </c>
    </row>
    <row r="127" spans="1:7" x14ac:dyDescent="0.25">
      <c r="A127" s="85" t="s">
        <v>347</v>
      </c>
      <c r="B127" s="253">
        <v>100000</v>
      </c>
      <c r="C127" s="253">
        <v>2225086</v>
      </c>
      <c r="D127" s="252">
        <v>2325086</v>
      </c>
      <c r="E127" s="253">
        <v>0</v>
      </c>
      <c r="F127" s="253">
        <v>0</v>
      </c>
      <c r="G127" s="75">
        <f t="shared" si="28"/>
        <v>2325086</v>
      </c>
    </row>
    <row r="128" spans="1:7" x14ac:dyDescent="0.25">
      <c r="A128" s="85" t="s">
        <v>348</v>
      </c>
      <c r="B128" s="253">
        <v>0</v>
      </c>
      <c r="C128" s="253">
        <v>173907890.19999999</v>
      </c>
      <c r="D128" s="252">
        <v>173907890.19999999</v>
      </c>
      <c r="E128" s="253">
        <v>0</v>
      </c>
      <c r="F128" s="253">
        <v>0</v>
      </c>
      <c r="G128" s="75">
        <f t="shared" si="28"/>
        <v>173907890.19999999</v>
      </c>
    </row>
    <row r="129" spans="1:7" x14ac:dyDescent="0.25">
      <c r="A129" s="85" t="s">
        <v>349</v>
      </c>
      <c r="B129" s="253">
        <v>220000</v>
      </c>
      <c r="C129" s="253">
        <v>39000</v>
      </c>
      <c r="D129" s="252">
        <v>259000</v>
      </c>
      <c r="E129" s="253">
        <v>127461.74</v>
      </c>
      <c r="F129" s="253">
        <v>101941.74</v>
      </c>
      <c r="G129" s="75">
        <f t="shared" si="28"/>
        <v>131538.26</v>
      </c>
    </row>
    <row r="130" spans="1:7" x14ac:dyDescent="0.25">
      <c r="A130" s="85" t="s">
        <v>350</v>
      </c>
      <c r="B130" s="252">
        <v>0</v>
      </c>
      <c r="C130" s="252">
        <v>0</v>
      </c>
      <c r="D130" s="252">
        <v>0</v>
      </c>
      <c r="E130" s="252">
        <v>0</v>
      </c>
      <c r="F130" s="252">
        <v>0</v>
      </c>
      <c r="G130" s="75">
        <f t="shared" si="28"/>
        <v>0</v>
      </c>
    </row>
    <row r="131" spans="1:7" x14ac:dyDescent="0.25">
      <c r="A131" s="85" t="s">
        <v>351</v>
      </c>
      <c r="B131" s="252">
        <v>0</v>
      </c>
      <c r="C131" s="252">
        <v>0</v>
      </c>
      <c r="D131" s="252">
        <v>0</v>
      </c>
      <c r="E131" s="252">
        <v>0</v>
      </c>
      <c r="F131" s="252">
        <v>0</v>
      </c>
      <c r="G131" s="75">
        <f t="shared" si="28"/>
        <v>0</v>
      </c>
    </row>
    <row r="132" spans="1:7" x14ac:dyDescent="0.25">
      <c r="A132" s="85" t="s">
        <v>352</v>
      </c>
      <c r="B132" s="252">
        <v>0</v>
      </c>
      <c r="C132" s="252">
        <v>0</v>
      </c>
      <c r="D132" s="252">
        <v>0</v>
      </c>
      <c r="E132" s="252">
        <v>0</v>
      </c>
      <c r="F132" s="252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85119532.560000002</v>
      </c>
      <c r="C133" s="83">
        <f t="shared" si="29"/>
        <v>180408255.80000001</v>
      </c>
      <c r="D133" s="83">
        <f>SUM(D134:D136)</f>
        <v>265527788.36000001</v>
      </c>
      <c r="E133" s="83">
        <f t="shared" si="29"/>
        <v>72301176.99000001</v>
      </c>
      <c r="F133" s="83">
        <f t="shared" si="29"/>
        <v>72301176.99000001</v>
      </c>
      <c r="G133" s="83">
        <f t="shared" si="29"/>
        <v>193226611.37</v>
      </c>
    </row>
    <row r="134" spans="1:7" x14ac:dyDescent="0.25">
      <c r="A134" s="85" t="s">
        <v>354</v>
      </c>
      <c r="B134" s="255">
        <v>85119532.560000002</v>
      </c>
      <c r="C134" s="255">
        <v>170325314.84</v>
      </c>
      <c r="D134" s="254">
        <v>255444847.40000001</v>
      </c>
      <c r="E134" s="255">
        <v>70901395.180000007</v>
      </c>
      <c r="F134" s="255">
        <v>70901395.180000007</v>
      </c>
      <c r="G134" s="75">
        <f>D134-E134</f>
        <v>184543452.22</v>
      </c>
    </row>
    <row r="135" spans="1:7" x14ac:dyDescent="0.25">
      <c r="A135" s="85" t="s">
        <v>355</v>
      </c>
      <c r="B135" s="255">
        <v>0</v>
      </c>
      <c r="C135" s="255">
        <v>10082940.960000001</v>
      </c>
      <c r="D135" s="254">
        <v>10082940.960000001</v>
      </c>
      <c r="E135" s="255">
        <v>1399781.81</v>
      </c>
      <c r="F135" s="255">
        <v>1399781.81</v>
      </c>
      <c r="G135" s="75">
        <f t="shared" ref="G135:G136" si="30">D135-E135</f>
        <v>8683159.1500000004</v>
      </c>
    </row>
    <row r="136" spans="1:7" x14ac:dyDescent="0.25">
      <c r="A136" s="85" t="s">
        <v>356</v>
      </c>
      <c r="B136" s="254">
        <v>0</v>
      </c>
      <c r="C136" s="254">
        <v>0</v>
      </c>
      <c r="D136" s="254">
        <v>0</v>
      </c>
      <c r="E136" s="254">
        <v>0</v>
      </c>
      <c r="F136" s="254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18530.52</v>
      </c>
      <c r="D146" s="83">
        <f t="shared" si="33"/>
        <v>18530.52</v>
      </c>
      <c r="E146" s="83">
        <f t="shared" si="33"/>
        <v>0</v>
      </c>
      <c r="F146" s="83">
        <f t="shared" si="33"/>
        <v>0</v>
      </c>
      <c r="G146" s="83">
        <f t="shared" si="33"/>
        <v>18530.52</v>
      </c>
    </row>
    <row r="147" spans="1:7" x14ac:dyDescent="0.25">
      <c r="A147" s="85" t="s">
        <v>367</v>
      </c>
      <c r="B147" s="256">
        <v>0</v>
      </c>
      <c r="C147" s="256">
        <v>0</v>
      </c>
      <c r="D147" s="256">
        <v>0</v>
      </c>
      <c r="E147" s="256">
        <v>0</v>
      </c>
      <c r="F147" s="256">
        <v>0</v>
      </c>
      <c r="G147" s="75">
        <f>D147-E147</f>
        <v>0</v>
      </c>
    </row>
    <row r="148" spans="1:7" x14ac:dyDescent="0.25">
      <c r="A148" s="85" t="s">
        <v>368</v>
      </c>
      <c r="B148" s="256">
        <v>0</v>
      </c>
      <c r="C148" s="256">
        <v>0</v>
      </c>
      <c r="D148" s="256">
        <v>0</v>
      </c>
      <c r="E148" s="256">
        <v>0</v>
      </c>
      <c r="F148" s="256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257">
        <v>0</v>
      </c>
      <c r="C149" s="257">
        <v>18530.52</v>
      </c>
      <c r="D149" s="256">
        <v>18530.52</v>
      </c>
      <c r="E149" s="257">
        <v>0</v>
      </c>
      <c r="F149" s="257">
        <v>0</v>
      </c>
      <c r="G149" s="75">
        <f t="shared" si="34"/>
        <v>18530.52</v>
      </c>
    </row>
    <row r="150" spans="1:7" x14ac:dyDescent="0.25">
      <c r="A150" s="84" t="s">
        <v>370</v>
      </c>
      <c r="B150" s="83">
        <f t="shared" ref="B150:G150" si="35">SUM(B151:B157)</f>
        <v>2407142.84</v>
      </c>
      <c r="C150" s="83">
        <f t="shared" si="35"/>
        <v>0</v>
      </c>
      <c r="D150" s="83">
        <f t="shared" si="35"/>
        <v>2407142.84</v>
      </c>
      <c r="E150" s="83">
        <f t="shared" si="35"/>
        <v>992072.14999999991</v>
      </c>
      <c r="F150" s="83">
        <f t="shared" si="35"/>
        <v>992072.14999999991</v>
      </c>
      <c r="G150" s="83">
        <f t="shared" si="35"/>
        <v>1415070.6900000002</v>
      </c>
    </row>
    <row r="151" spans="1:7" x14ac:dyDescent="0.25">
      <c r="A151" s="85" t="s">
        <v>371</v>
      </c>
      <c r="B151" s="260">
        <v>1607142.84</v>
      </c>
      <c r="C151" s="260">
        <v>0</v>
      </c>
      <c r="D151" s="259">
        <v>1607142.84</v>
      </c>
      <c r="E151" s="260">
        <v>669642.85</v>
      </c>
      <c r="F151" s="260">
        <v>669642.85</v>
      </c>
      <c r="G151" s="75">
        <f>D151-E151</f>
        <v>937499.99000000011</v>
      </c>
    </row>
    <row r="152" spans="1:7" x14ac:dyDescent="0.25">
      <c r="A152" s="85" t="s">
        <v>372</v>
      </c>
      <c r="B152" s="260">
        <v>800000</v>
      </c>
      <c r="C152" s="260">
        <v>0</v>
      </c>
      <c r="D152" s="259">
        <v>800000</v>
      </c>
      <c r="E152" s="260">
        <v>322429.3</v>
      </c>
      <c r="F152" s="260">
        <v>322429.3</v>
      </c>
      <c r="G152" s="75">
        <f t="shared" ref="G152:G157" si="36">D152-E152</f>
        <v>477570.7</v>
      </c>
    </row>
    <row r="153" spans="1:7" x14ac:dyDescent="0.25">
      <c r="A153" s="85" t="s">
        <v>373</v>
      </c>
      <c r="B153" s="259">
        <v>0</v>
      </c>
      <c r="C153" s="259">
        <v>0</v>
      </c>
      <c r="D153" s="259">
        <v>0</v>
      </c>
      <c r="E153" s="259">
        <v>0</v>
      </c>
      <c r="F153" s="259">
        <v>0</v>
      </c>
      <c r="G153" s="75">
        <f t="shared" si="36"/>
        <v>0</v>
      </c>
    </row>
    <row r="154" spans="1:7" x14ac:dyDescent="0.25">
      <c r="A154" s="87" t="s">
        <v>374</v>
      </c>
      <c r="B154" s="259">
        <v>0</v>
      </c>
      <c r="C154" s="259">
        <v>0</v>
      </c>
      <c r="D154" s="259">
        <v>0</v>
      </c>
      <c r="E154" s="259">
        <v>0</v>
      </c>
      <c r="F154" s="259">
        <v>0</v>
      </c>
      <c r="G154" s="75">
        <f t="shared" si="36"/>
        <v>0</v>
      </c>
    </row>
    <row r="155" spans="1:7" x14ac:dyDescent="0.25">
      <c r="A155" s="85" t="s">
        <v>375</v>
      </c>
      <c r="B155" s="259">
        <v>0</v>
      </c>
      <c r="C155" s="259">
        <v>0</v>
      </c>
      <c r="D155" s="259">
        <v>0</v>
      </c>
      <c r="E155" s="259">
        <v>0</v>
      </c>
      <c r="F155" s="259">
        <v>0</v>
      </c>
      <c r="G155" s="75">
        <f t="shared" si="36"/>
        <v>0</v>
      </c>
    </row>
    <row r="156" spans="1:7" x14ac:dyDescent="0.25">
      <c r="A156" s="85" t="s">
        <v>376</v>
      </c>
      <c r="B156" s="259">
        <v>0</v>
      </c>
      <c r="C156" s="259">
        <v>0</v>
      </c>
      <c r="D156" s="259">
        <v>0</v>
      </c>
      <c r="E156" s="259">
        <v>0</v>
      </c>
      <c r="F156" s="259">
        <v>0</v>
      </c>
      <c r="G156" s="75">
        <f t="shared" si="36"/>
        <v>0</v>
      </c>
    </row>
    <row r="157" spans="1:7" x14ac:dyDescent="0.25">
      <c r="A157" s="85" t="s">
        <v>377</v>
      </c>
      <c r="B157" s="259">
        <v>0</v>
      </c>
      <c r="C157" s="259">
        <v>0</v>
      </c>
      <c r="D157" s="259">
        <v>0</v>
      </c>
      <c r="E157" s="259">
        <v>0</v>
      </c>
      <c r="F157" s="259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546000000</v>
      </c>
      <c r="C159" s="90">
        <f t="shared" si="37"/>
        <v>544000000</v>
      </c>
      <c r="D159" s="90">
        <f t="shared" si="37"/>
        <v>1090000000</v>
      </c>
      <c r="E159" s="90">
        <f t="shared" si="37"/>
        <v>330879910.74000001</v>
      </c>
      <c r="F159" s="90">
        <f t="shared" si="37"/>
        <v>328537674.01999998</v>
      </c>
      <c r="G159" s="90">
        <f t="shared" si="37"/>
        <v>759120089.25999999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D9 G19:G27 B18:F18 G29:G37 B28:F28 G39:G47 B38:F38 G49:G57 B48:F48 G59:G61 B58:F58 B63:G70 B62:F62 B71:F73 B103:C103 B93:C93 E93:F93 G12:G17 B10:C10 E10:G10 B75:F83 B113:C113 B123:C123 B133:C133 B137:F146 B150:F150 B158:F159 B85:C85 B84:C84 E84:F84 E85:F85 E103:F103 E113:F113 E123:F123 E133:F133 F9:G9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3"/>
  <sheetViews>
    <sheetView showGridLines="0" topLeftCell="A64" zoomScale="110" zoomScaleNormal="110" workbookViewId="0">
      <selection sqref="A1:G1"/>
    </sheetView>
  </sheetViews>
  <sheetFormatPr baseColWidth="10" defaultColWidth="11" defaultRowHeight="15" x14ac:dyDescent="0.25"/>
  <cols>
    <col min="1" max="1" width="68.57031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1" t="s">
        <v>380</v>
      </c>
      <c r="B1" s="202"/>
      <c r="C1" s="202"/>
      <c r="D1" s="202"/>
      <c r="E1" s="202"/>
      <c r="F1" s="202"/>
      <c r="G1" s="203"/>
    </row>
    <row r="2" spans="1:7" ht="15" customHeight="1" x14ac:dyDescent="0.25">
      <c r="A2" s="110" t="str">
        <f>'Formato 1'!A2</f>
        <v>Municipio de Valle e Santiago,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6" t="s">
        <v>4</v>
      </c>
      <c r="B7" s="198" t="s">
        <v>298</v>
      </c>
      <c r="C7" s="198"/>
      <c r="D7" s="198"/>
      <c r="E7" s="198"/>
      <c r="F7" s="198"/>
      <c r="G7" s="200" t="s">
        <v>299</v>
      </c>
    </row>
    <row r="8" spans="1:7" ht="30" x14ac:dyDescent="0.25">
      <c r="A8" s="19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9"/>
    </row>
    <row r="9" spans="1:7" ht="15.75" customHeight="1" x14ac:dyDescent="0.25">
      <c r="A9" s="26" t="s">
        <v>382</v>
      </c>
      <c r="B9" s="30">
        <f>SUM(B10:B58)</f>
        <v>323000000</v>
      </c>
      <c r="C9" s="30">
        <f>SUM(C10:C58)</f>
        <v>146304955.56</v>
      </c>
      <c r="D9" s="30">
        <f>SUM(D10:D58)</f>
        <v>469304955.56</v>
      </c>
      <c r="E9" s="30">
        <f>SUM(E10:E58)</f>
        <v>179325398.47000006</v>
      </c>
      <c r="F9" s="30">
        <f>SUM(F10:F58)</f>
        <v>178060214.81000003</v>
      </c>
      <c r="G9" s="30">
        <f>SUM(G10:G58)</f>
        <v>289979557.08999991</v>
      </c>
    </row>
    <row r="10" spans="1:7" x14ac:dyDescent="0.25">
      <c r="A10" s="262" t="s">
        <v>595</v>
      </c>
      <c r="B10" s="263">
        <v>4061001</v>
      </c>
      <c r="C10" s="263">
        <v>-413093</v>
      </c>
      <c r="D10" s="264">
        <v>3647908</v>
      </c>
      <c r="E10" s="263">
        <v>1428271.94</v>
      </c>
      <c r="F10" s="263">
        <v>1428271.94</v>
      </c>
      <c r="G10" s="266">
        <v>2219636.06</v>
      </c>
    </row>
    <row r="11" spans="1:7" s="261" customFormat="1" x14ac:dyDescent="0.25">
      <c r="A11" s="262" t="s">
        <v>596</v>
      </c>
      <c r="B11" s="263">
        <v>1715134</v>
      </c>
      <c r="C11" s="263">
        <v>0</v>
      </c>
      <c r="D11" s="264">
        <v>1715134</v>
      </c>
      <c r="E11" s="263">
        <v>722012.65</v>
      </c>
      <c r="F11" s="263">
        <v>722012.65</v>
      </c>
      <c r="G11" s="266">
        <v>993121.35</v>
      </c>
    </row>
    <row r="12" spans="1:7" s="261" customFormat="1" x14ac:dyDescent="0.25">
      <c r="A12" s="262" t="s">
        <v>597</v>
      </c>
      <c r="B12" s="263">
        <v>11232551</v>
      </c>
      <c r="C12" s="263">
        <v>-98093</v>
      </c>
      <c r="D12" s="264">
        <v>11134458</v>
      </c>
      <c r="E12" s="263">
        <v>5480739.1900000004</v>
      </c>
      <c r="F12" s="263">
        <v>5480689.1900000004</v>
      </c>
      <c r="G12" s="266">
        <v>5653718.8099999996</v>
      </c>
    </row>
    <row r="13" spans="1:7" s="261" customFormat="1" x14ac:dyDescent="0.25">
      <c r="A13" s="262" t="s">
        <v>598</v>
      </c>
      <c r="B13" s="263">
        <v>2594197</v>
      </c>
      <c r="C13" s="263">
        <v>-210898</v>
      </c>
      <c r="D13" s="264">
        <v>2383299</v>
      </c>
      <c r="E13" s="263">
        <v>1113658.01</v>
      </c>
      <c r="F13" s="263">
        <v>1113658.01</v>
      </c>
      <c r="G13" s="266">
        <v>1269640.99</v>
      </c>
    </row>
    <row r="14" spans="1:7" s="261" customFormat="1" x14ac:dyDescent="0.25">
      <c r="A14" s="262" t="s">
        <v>599</v>
      </c>
      <c r="B14" s="263">
        <v>3990543</v>
      </c>
      <c r="C14" s="263">
        <v>-396157</v>
      </c>
      <c r="D14" s="264">
        <v>3594386</v>
      </c>
      <c r="E14" s="263">
        <v>1532158.09</v>
      </c>
      <c r="F14" s="263">
        <v>1532158.09</v>
      </c>
      <c r="G14" s="266">
        <v>2062227.91</v>
      </c>
    </row>
    <row r="15" spans="1:7" s="261" customFormat="1" x14ac:dyDescent="0.25">
      <c r="A15" s="262" t="s">
        <v>600</v>
      </c>
      <c r="B15" s="263">
        <v>2259986</v>
      </c>
      <c r="C15" s="263">
        <v>-260217</v>
      </c>
      <c r="D15" s="264">
        <v>1999769</v>
      </c>
      <c r="E15" s="263">
        <v>907601.75</v>
      </c>
      <c r="F15" s="263">
        <v>907601.75</v>
      </c>
      <c r="G15" s="266">
        <v>1092167.25</v>
      </c>
    </row>
    <row r="16" spans="1:7" s="261" customFormat="1" x14ac:dyDescent="0.25">
      <c r="A16" s="262" t="s">
        <v>601</v>
      </c>
      <c r="B16" s="263">
        <v>665408</v>
      </c>
      <c r="C16" s="263">
        <v>-208398</v>
      </c>
      <c r="D16" s="264">
        <v>457010</v>
      </c>
      <c r="E16" s="263">
        <v>173007</v>
      </c>
      <c r="F16" s="263">
        <v>173007</v>
      </c>
      <c r="G16" s="266">
        <v>284003</v>
      </c>
    </row>
    <row r="17" spans="1:7" s="261" customFormat="1" x14ac:dyDescent="0.25">
      <c r="A17" s="262" t="s">
        <v>602</v>
      </c>
      <c r="B17" s="263">
        <v>464386</v>
      </c>
      <c r="C17" s="263">
        <v>0</v>
      </c>
      <c r="D17" s="264">
        <v>464386</v>
      </c>
      <c r="E17" s="263">
        <v>186614.8</v>
      </c>
      <c r="F17" s="263">
        <v>186614.8</v>
      </c>
      <c r="G17" s="266">
        <v>277771.2</v>
      </c>
    </row>
    <row r="18" spans="1:7" s="261" customFormat="1" x14ac:dyDescent="0.25">
      <c r="A18" s="262" t="s">
        <v>603</v>
      </c>
      <c r="B18" s="263">
        <v>968314</v>
      </c>
      <c r="C18" s="263">
        <v>100000</v>
      </c>
      <c r="D18" s="264">
        <v>1068314</v>
      </c>
      <c r="E18" s="263">
        <v>463032.47</v>
      </c>
      <c r="F18" s="263">
        <v>463032.47</v>
      </c>
      <c r="G18" s="266">
        <v>605281.53</v>
      </c>
    </row>
    <row r="19" spans="1:7" s="261" customFormat="1" x14ac:dyDescent="0.25">
      <c r="A19" s="262" t="s">
        <v>604</v>
      </c>
      <c r="B19" s="263">
        <v>243611</v>
      </c>
      <c r="C19" s="263">
        <v>42000</v>
      </c>
      <c r="D19" s="264">
        <v>285611</v>
      </c>
      <c r="E19" s="263">
        <v>100773.29</v>
      </c>
      <c r="F19" s="263">
        <v>100773.29</v>
      </c>
      <c r="G19" s="266">
        <v>184837.71000000002</v>
      </c>
    </row>
    <row r="20" spans="1:7" s="261" customFormat="1" x14ac:dyDescent="0.25">
      <c r="A20" s="262" t="s">
        <v>605</v>
      </c>
      <c r="B20" s="263">
        <v>61345601.710000001</v>
      </c>
      <c r="C20" s="263">
        <v>-35419463.079999998</v>
      </c>
      <c r="D20" s="264">
        <v>25926138.630000003</v>
      </c>
      <c r="E20" s="263">
        <v>4645564.4400000004</v>
      </c>
      <c r="F20" s="263">
        <v>4616066.4400000004</v>
      </c>
      <c r="G20" s="266">
        <v>21280574.190000001</v>
      </c>
    </row>
    <row r="21" spans="1:7" s="261" customFormat="1" x14ac:dyDescent="0.25">
      <c r="A21" s="262" t="s">
        <v>606</v>
      </c>
      <c r="B21" s="263">
        <v>1385110</v>
      </c>
      <c r="C21" s="263">
        <v>-38199</v>
      </c>
      <c r="D21" s="264">
        <v>1346911</v>
      </c>
      <c r="E21" s="263">
        <v>414935.91</v>
      </c>
      <c r="F21" s="263">
        <v>414935.91</v>
      </c>
      <c r="G21" s="266">
        <v>931975.09000000008</v>
      </c>
    </row>
    <row r="22" spans="1:7" s="261" customFormat="1" x14ac:dyDescent="0.25">
      <c r="A22" s="262" t="s">
        <v>607</v>
      </c>
      <c r="B22" s="263">
        <v>2260097</v>
      </c>
      <c r="C22" s="263">
        <v>-176398</v>
      </c>
      <c r="D22" s="264">
        <v>2083699</v>
      </c>
      <c r="E22" s="263">
        <v>774033.6</v>
      </c>
      <c r="F22" s="263">
        <v>774033.6</v>
      </c>
      <c r="G22" s="266">
        <v>1309665.3999999999</v>
      </c>
    </row>
    <row r="23" spans="1:7" s="261" customFormat="1" x14ac:dyDescent="0.25">
      <c r="A23" s="262" t="s">
        <v>608</v>
      </c>
      <c r="B23" s="263">
        <v>10941866</v>
      </c>
      <c r="C23" s="263">
        <v>77837238.489999995</v>
      </c>
      <c r="D23" s="264">
        <v>88779104.489999995</v>
      </c>
      <c r="E23" s="263">
        <v>22543218.460000001</v>
      </c>
      <c r="F23" s="263">
        <v>22543218.460000001</v>
      </c>
      <c r="G23" s="266">
        <v>66235886.029999994</v>
      </c>
    </row>
    <row r="24" spans="1:7" s="258" customFormat="1" x14ac:dyDescent="0.25">
      <c r="A24" s="262" t="s">
        <v>609</v>
      </c>
      <c r="B24" s="263">
        <v>1689430</v>
      </c>
      <c r="C24" s="263">
        <v>3625609.8</v>
      </c>
      <c r="D24" s="264">
        <v>5315039.8</v>
      </c>
      <c r="E24" s="263">
        <v>3414440.83</v>
      </c>
      <c r="F24" s="263">
        <v>3414440.83</v>
      </c>
      <c r="G24" s="266">
        <v>1900598.9699999997</v>
      </c>
    </row>
    <row r="25" spans="1:7" s="258" customFormat="1" x14ac:dyDescent="0.25">
      <c r="A25" s="262" t="s">
        <v>610</v>
      </c>
      <c r="B25" s="263">
        <v>19004246</v>
      </c>
      <c r="C25" s="263">
        <v>3010000</v>
      </c>
      <c r="D25" s="264">
        <v>22014246</v>
      </c>
      <c r="E25" s="263">
        <v>9270995.9499999993</v>
      </c>
      <c r="F25" s="263">
        <v>9270995.9499999993</v>
      </c>
      <c r="G25" s="266">
        <v>12743250.050000001</v>
      </c>
    </row>
    <row r="26" spans="1:7" s="258" customFormat="1" x14ac:dyDescent="0.25">
      <c r="A26" s="262" t="s">
        <v>611</v>
      </c>
      <c r="B26" s="263">
        <v>10087664</v>
      </c>
      <c r="C26" s="263">
        <v>1090389</v>
      </c>
      <c r="D26" s="264">
        <v>11178053</v>
      </c>
      <c r="E26" s="263">
        <v>3826975.68</v>
      </c>
      <c r="F26" s="263">
        <v>3797347.94</v>
      </c>
      <c r="G26" s="266">
        <v>7351077.3200000003</v>
      </c>
    </row>
    <row r="27" spans="1:7" s="258" customFormat="1" x14ac:dyDescent="0.25">
      <c r="A27" s="262" t="s">
        <v>612</v>
      </c>
      <c r="B27" s="263">
        <v>4669325</v>
      </c>
      <c r="C27" s="263">
        <v>1392886</v>
      </c>
      <c r="D27" s="264">
        <v>6062211</v>
      </c>
      <c r="E27" s="263">
        <v>3515995.86</v>
      </c>
      <c r="F27" s="263">
        <v>3490965.65</v>
      </c>
      <c r="G27" s="266">
        <v>2546215.14</v>
      </c>
    </row>
    <row r="28" spans="1:7" s="258" customFormat="1" x14ac:dyDescent="0.25">
      <c r="A28" s="262" t="s">
        <v>613</v>
      </c>
      <c r="B28" s="263">
        <v>4325869</v>
      </c>
      <c r="C28" s="263">
        <v>253000</v>
      </c>
      <c r="D28" s="264">
        <v>4578869</v>
      </c>
      <c r="E28" s="263">
        <v>1969860.42</v>
      </c>
      <c r="F28" s="263">
        <v>1953968.42</v>
      </c>
      <c r="G28" s="266">
        <v>2609008.58</v>
      </c>
    </row>
    <row r="29" spans="1:7" s="258" customFormat="1" x14ac:dyDescent="0.25">
      <c r="A29" s="262" t="s">
        <v>614</v>
      </c>
      <c r="B29" s="263">
        <v>3040176</v>
      </c>
      <c r="C29" s="263">
        <v>-37778</v>
      </c>
      <c r="D29" s="264">
        <v>3002398</v>
      </c>
      <c r="E29" s="263">
        <v>1242595.44</v>
      </c>
      <c r="F29" s="263">
        <v>1231227.44</v>
      </c>
      <c r="G29" s="266">
        <v>1759802.56</v>
      </c>
    </row>
    <row r="30" spans="1:7" s="258" customFormat="1" x14ac:dyDescent="0.25">
      <c r="A30" s="262" t="s">
        <v>615</v>
      </c>
      <c r="B30" s="263">
        <v>3177134</v>
      </c>
      <c r="C30" s="263">
        <v>-37383</v>
      </c>
      <c r="D30" s="264">
        <v>3139751</v>
      </c>
      <c r="E30" s="263">
        <v>1155037.8999999999</v>
      </c>
      <c r="F30" s="263">
        <v>1155037.8999999999</v>
      </c>
      <c r="G30" s="266">
        <v>1984713.1</v>
      </c>
    </row>
    <row r="31" spans="1:7" s="258" customFormat="1" x14ac:dyDescent="0.25">
      <c r="A31" s="262" t="s">
        <v>616</v>
      </c>
      <c r="B31" s="263">
        <v>9445412</v>
      </c>
      <c r="C31" s="263">
        <v>6346899.46</v>
      </c>
      <c r="D31" s="264">
        <v>15792311.460000001</v>
      </c>
      <c r="E31" s="263">
        <v>9565650.7799999993</v>
      </c>
      <c r="F31" s="263">
        <v>9565650.7799999993</v>
      </c>
      <c r="G31" s="266">
        <v>6226660.6800000016</v>
      </c>
    </row>
    <row r="32" spans="1:7" s="258" customFormat="1" x14ac:dyDescent="0.25">
      <c r="A32" s="262" t="s">
        <v>617</v>
      </c>
      <c r="B32" s="263">
        <v>13234421</v>
      </c>
      <c r="C32" s="263">
        <v>9976006.5199999996</v>
      </c>
      <c r="D32" s="264">
        <v>23210427.52</v>
      </c>
      <c r="E32" s="263">
        <v>4404267.3499999996</v>
      </c>
      <c r="F32" s="263">
        <v>4347467.3499999996</v>
      </c>
      <c r="G32" s="266">
        <v>18806160.170000002</v>
      </c>
    </row>
    <row r="33" spans="1:7" s="258" customFormat="1" x14ac:dyDescent="0.25">
      <c r="A33" s="262" t="s">
        <v>618</v>
      </c>
      <c r="B33" s="263">
        <v>994861</v>
      </c>
      <c r="C33" s="263">
        <v>5839168</v>
      </c>
      <c r="D33" s="264">
        <v>6834029</v>
      </c>
      <c r="E33" s="263">
        <v>1393974.47</v>
      </c>
      <c r="F33" s="263">
        <v>1393974.47</v>
      </c>
      <c r="G33" s="266">
        <v>5440054.5300000003</v>
      </c>
    </row>
    <row r="34" spans="1:7" s="258" customFormat="1" x14ac:dyDescent="0.25">
      <c r="A34" s="262" t="s">
        <v>619</v>
      </c>
      <c r="B34" s="263">
        <v>1047711</v>
      </c>
      <c r="C34" s="263">
        <v>-347457</v>
      </c>
      <c r="D34" s="264">
        <v>700254</v>
      </c>
      <c r="E34" s="263">
        <v>338081.74</v>
      </c>
      <c r="F34" s="263">
        <v>338081.74</v>
      </c>
      <c r="G34" s="266">
        <v>362172.26</v>
      </c>
    </row>
    <row r="35" spans="1:7" s="258" customFormat="1" x14ac:dyDescent="0.25">
      <c r="A35" s="262" t="s">
        <v>620</v>
      </c>
      <c r="B35" s="263">
        <v>0</v>
      </c>
      <c r="C35" s="263">
        <v>57096315</v>
      </c>
      <c r="D35" s="264">
        <v>57096315</v>
      </c>
      <c r="E35" s="263">
        <v>20134003.059999999</v>
      </c>
      <c r="F35" s="263">
        <v>20134003.059999999</v>
      </c>
      <c r="G35" s="266">
        <v>36962311.939999998</v>
      </c>
    </row>
    <row r="36" spans="1:7" s="258" customFormat="1" x14ac:dyDescent="0.25">
      <c r="A36" s="262" t="s">
        <v>621</v>
      </c>
      <c r="B36" s="263">
        <v>2402471</v>
      </c>
      <c r="C36" s="263">
        <v>737850</v>
      </c>
      <c r="D36" s="264">
        <v>3140321</v>
      </c>
      <c r="E36" s="263">
        <v>1497063.92</v>
      </c>
      <c r="F36" s="263">
        <v>1490313.92</v>
      </c>
      <c r="G36" s="266">
        <v>1643257.08</v>
      </c>
    </row>
    <row r="37" spans="1:7" s="258" customFormat="1" x14ac:dyDescent="0.25">
      <c r="A37" s="262" t="s">
        <v>622</v>
      </c>
      <c r="B37" s="263">
        <v>261557</v>
      </c>
      <c r="C37" s="263">
        <v>-15000</v>
      </c>
      <c r="D37" s="264">
        <v>246557</v>
      </c>
      <c r="E37" s="263">
        <v>70848</v>
      </c>
      <c r="F37" s="263">
        <v>70848</v>
      </c>
      <c r="G37" s="266">
        <v>175709</v>
      </c>
    </row>
    <row r="38" spans="1:7" s="258" customFormat="1" x14ac:dyDescent="0.25">
      <c r="A38" s="262" t="s">
        <v>623</v>
      </c>
      <c r="B38" s="263">
        <v>12272920</v>
      </c>
      <c r="C38" s="263">
        <v>326489</v>
      </c>
      <c r="D38" s="264">
        <v>12599409</v>
      </c>
      <c r="E38" s="263">
        <v>5242012.72</v>
      </c>
      <c r="F38" s="263">
        <v>5220869.13</v>
      </c>
      <c r="G38" s="266">
        <v>7357396.2800000003</v>
      </c>
    </row>
    <row r="39" spans="1:7" s="258" customFormat="1" x14ac:dyDescent="0.25">
      <c r="A39" s="262" t="s">
        <v>624</v>
      </c>
      <c r="B39" s="263">
        <v>37830579</v>
      </c>
      <c r="C39" s="263">
        <v>4016714</v>
      </c>
      <c r="D39" s="264">
        <v>41847293</v>
      </c>
      <c r="E39" s="263">
        <v>12943081.75</v>
      </c>
      <c r="F39" s="263">
        <v>11932697.630000001</v>
      </c>
      <c r="G39" s="266">
        <v>28904211.25</v>
      </c>
    </row>
    <row r="40" spans="1:7" s="258" customFormat="1" x14ac:dyDescent="0.25">
      <c r="A40" s="262" t="s">
        <v>625</v>
      </c>
      <c r="B40" s="263">
        <v>1630299</v>
      </c>
      <c r="C40" s="263">
        <v>15000</v>
      </c>
      <c r="D40" s="264">
        <v>1645299</v>
      </c>
      <c r="E40" s="263">
        <v>623011.55000000005</v>
      </c>
      <c r="F40" s="263">
        <v>623011.55000000005</v>
      </c>
      <c r="G40" s="266">
        <v>1022287.45</v>
      </c>
    </row>
    <row r="41" spans="1:7" s="258" customFormat="1" x14ac:dyDescent="0.25">
      <c r="A41" s="262" t="s">
        <v>626</v>
      </c>
      <c r="B41" s="263">
        <v>3563221</v>
      </c>
      <c r="C41" s="263">
        <v>168161</v>
      </c>
      <c r="D41" s="264">
        <v>3731382</v>
      </c>
      <c r="E41" s="263">
        <v>1671151.25</v>
      </c>
      <c r="F41" s="263">
        <v>1671151.25</v>
      </c>
      <c r="G41" s="266">
        <v>2060230.75</v>
      </c>
    </row>
    <row r="42" spans="1:7" s="258" customFormat="1" x14ac:dyDescent="0.25">
      <c r="A42" s="262" t="s">
        <v>627</v>
      </c>
      <c r="B42" s="263">
        <v>518425</v>
      </c>
      <c r="C42" s="263">
        <v>0</v>
      </c>
      <c r="D42" s="264">
        <v>518425</v>
      </c>
      <c r="E42" s="263">
        <v>217409</v>
      </c>
      <c r="F42" s="263">
        <v>217409</v>
      </c>
      <c r="G42" s="266">
        <v>301016</v>
      </c>
    </row>
    <row r="43" spans="1:7" s="258" customFormat="1" x14ac:dyDescent="0.25">
      <c r="A43" s="262" t="s">
        <v>628</v>
      </c>
      <c r="B43" s="263">
        <v>18596971</v>
      </c>
      <c r="C43" s="263">
        <v>0</v>
      </c>
      <c r="D43" s="264">
        <v>18596971</v>
      </c>
      <c r="E43" s="263">
        <v>10429044.26</v>
      </c>
      <c r="F43" s="263">
        <v>10429044.26</v>
      </c>
      <c r="G43" s="266">
        <v>8167926.7400000002</v>
      </c>
    </row>
    <row r="44" spans="1:7" s="258" customFormat="1" x14ac:dyDescent="0.25">
      <c r="A44" s="262" t="s">
        <v>629</v>
      </c>
      <c r="B44" s="263">
        <v>4268274</v>
      </c>
      <c r="C44" s="263">
        <v>100000</v>
      </c>
      <c r="D44" s="264">
        <v>4368274</v>
      </c>
      <c r="E44" s="263">
        <v>2121547.37</v>
      </c>
      <c r="F44" s="263">
        <v>2121547.37</v>
      </c>
      <c r="G44" s="266">
        <v>2246726.63</v>
      </c>
    </row>
    <row r="45" spans="1:7" s="258" customFormat="1" x14ac:dyDescent="0.25">
      <c r="A45" s="262" t="s">
        <v>630</v>
      </c>
      <c r="B45" s="263">
        <v>2870875</v>
      </c>
      <c r="C45" s="263">
        <v>-120626</v>
      </c>
      <c r="D45" s="264">
        <v>2750249</v>
      </c>
      <c r="E45" s="263">
        <v>1144323.5</v>
      </c>
      <c r="F45" s="263">
        <v>1144323.5</v>
      </c>
      <c r="G45" s="266">
        <v>1605925.5</v>
      </c>
    </row>
    <row r="46" spans="1:7" s="258" customFormat="1" x14ac:dyDescent="0.25">
      <c r="A46" s="262" t="s">
        <v>631</v>
      </c>
      <c r="B46" s="263">
        <v>5453266</v>
      </c>
      <c r="C46" s="263">
        <v>1066343.8999999999</v>
      </c>
      <c r="D46" s="264">
        <v>6519609.9000000004</v>
      </c>
      <c r="E46" s="263">
        <v>1766888.84</v>
      </c>
      <c r="F46" s="263">
        <v>1766888.84</v>
      </c>
      <c r="G46" s="266">
        <v>4752721.0600000005</v>
      </c>
    </row>
    <row r="47" spans="1:7" s="258" customFormat="1" x14ac:dyDescent="0.25">
      <c r="A47" s="262" t="s">
        <v>632</v>
      </c>
      <c r="B47" s="263">
        <v>10588568</v>
      </c>
      <c r="C47" s="263">
        <v>926000</v>
      </c>
      <c r="D47" s="264">
        <v>11514568</v>
      </c>
      <c r="E47" s="263">
        <v>9754715.8300000001</v>
      </c>
      <c r="F47" s="263">
        <v>9754715.8300000001</v>
      </c>
      <c r="G47" s="266">
        <v>1759852.17</v>
      </c>
    </row>
    <row r="48" spans="1:7" s="258" customFormat="1" x14ac:dyDescent="0.25">
      <c r="A48" s="262" t="s">
        <v>633</v>
      </c>
      <c r="B48" s="263">
        <v>11127641</v>
      </c>
      <c r="C48" s="263">
        <v>999592</v>
      </c>
      <c r="D48" s="264">
        <v>12127233</v>
      </c>
      <c r="E48" s="263">
        <v>8691053.8000000007</v>
      </c>
      <c r="F48" s="263">
        <v>8669213.8000000007</v>
      </c>
      <c r="G48" s="266">
        <v>3436179.1999999993</v>
      </c>
    </row>
    <row r="49" spans="1:7" s="258" customFormat="1" x14ac:dyDescent="0.25">
      <c r="A49" s="262" t="s">
        <v>634</v>
      </c>
      <c r="B49" s="263">
        <v>2253752</v>
      </c>
      <c r="C49" s="263">
        <v>1086034</v>
      </c>
      <c r="D49" s="264">
        <v>3339786</v>
      </c>
      <c r="E49" s="263">
        <v>890340.08</v>
      </c>
      <c r="F49" s="263">
        <v>890340.08</v>
      </c>
      <c r="G49" s="266">
        <v>2449445.92</v>
      </c>
    </row>
    <row r="50" spans="1:7" s="258" customFormat="1" x14ac:dyDescent="0.25">
      <c r="A50" s="262" t="s">
        <v>635</v>
      </c>
      <c r="B50" s="263">
        <v>4149492</v>
      </c>
      <c r="C50" s="263">
        <v>557000</v>
      </c>
      <c r="D50" s="264">
        <v>4706492</v>
      </c>
      <c r="E50" s="263">
        <v>1858280.36</v>
      </c>
      <c r="F50" s="263">
        <v>1858280.36</v>
      </c>
      <c r="G50" s="266">
        <v>2848211.6399999997</v>
      </c>
    </row>
    <row r="51" spans="1:7" s="258" customFormat="1" x14ac:dyDescent="0.25">
      <c r="A51" s="262" t="s">
        <v>636</v>
      </c>
      <c r="B51" s="263">
        <v>1668662</v>
      </c>
      <c r="C51" s="263">
        <v>0</v>
      </c>
      <c r="D51" s="264">
        <v>1668662</v>
      </c>
      <c r="E51" s="263">
        <v>574993.4</v>
      </c>
      <c r="F51" s="263">
        <v>574993.4</v>
      </c>
      <c r="G51" s="266">
        <v>1093668.6000000001</v>
      </c>
    </row>
    <row r="52" spans="1:7" s="258" customFormat="1" x14ac:dyDescent="0.25">
      <c r="A52" s="262" t="s">
        <v>637</v>
      </c>
      <c r="B52" s="263">
        <v>2822712</v>
      </c>
      <c r="C52" s="263">
        <v>0</v>
      </c>
      <c r="D52" s="264">
        <v>2822712</v>
      </c>
      <c r="E52" s="263">
        <v>1351207.07</v>
      </c>
      <c r="F52" s="263">
        <v>1314407.07</v>
      </c>
      <c r="G52" s="266">
        <v>1471504.93</v>
      </c>
    </row>
    <row r="53" spans="1:7" s="258" customFormat="1" x14ac:dyDescent="0.25">
      <c r="A53" s="262" t="s">
        <v>638</v>
      </c>
      <c r="B53" s="263">
        <v>1411593</v>
      </c>
      <c r="C53" s="263">
        <v>34374</v>
      </c>
      <c r="D53" s="264">
        <v>1445967</v>
      </c>
      <c r="E53" s="263">
        <v>680599.13</v>
      </c>
      <c r="F53" s="263">
        <v>680599.13</v>
      </c>
      <c r="G53" s="266">
        <v>765367.87</v>
      </c>
    </row>
    <row r="54" spans="1:7" s="258" customFormat="1" x14ac:dyDescent="0.25">
      <c r="A54" s="262" t="s">
        <v>639</v>
      </c>
      <c r="B54" s="263">
        <v>1000414</v>
      </c>
      <c r="C54" s="263">
        <v>-132769</v>
      </c>
      <c r="D54" s="264">
        <v>867645</v>
      </c>
      <c r="E54" s="263">
        <v>322930</v>
      </c>
      <c r="F54" s="263">
        <v>322930</v>
      </c>
      <c r="G54" s="266">
        <v>544715</v>
      </c>
    </row>
    <row r="55" spans="1:7" s="258" customFormat="1" x14ac:dyDescent="0.25">
      <c r="A55" s="262" t="s">
        <v>640</v>
      </c>
      <c r="B55" s="263">
        <v>5456178</v>
      </c>
      <c r="C55" s="263">
        <v>3089314.47</v>
      </c>
      <c r="D55" s="264">
        <v>8545492.4700000007</v>
      </c>
      <c r="E55" s="263">
        <v>5591409.8200000003</v>
      </c>
      <c r="F55" s="263">
        <v>5591409.8200000003</v>
      </c>
      <c r="G55" s="266">
        <v>2954082.6500000004</v>
      </c>
    </row>
    <row r="56" spans="1:7" s="258" customFormat="1" x14ac:dyDescent="0.25">
      <c r="A56" s="262" t="s">
        <v>641</v>
      </c>
      <c r="B56" s="263">
        <v>14770431.52</v>
      </c>
      <c r="C56" s="263">
        <v>1800000</v>
      </c>
      <c r="D56" s="264">
        <v>16570431.52</v>
      </c>
      <c r="E56" s="263">
        <v>9085215.7400000002</v>
      </c>
      <c r="F56" s="263">
        <v>9085215.7400000002</v>
      </c>
      <c r="G56" s="266">
        <v>7485215.7799999993</v>
      </c>
    </row>
    <row r="57" spans="1:7" s="258" customFormat="1" x14ac:dyDescent="0.25">
      <c r="A57" s="262" t="s">
        <v>642</v>
      </c>
      <c r="B57" s="263">
        <v>3192540</v>
      </c>
      <c r="C57" s="263">
        <v>484500</v>
      </c>
      <c r="D57" s="264">
        <v>3677040</v>
      </c>
      <c r="E57" s="263">
        <v>2080770</v>
      </c>
      <c r="F57" s="263">
        <v>2080770</v>
      </c>
      <c r="G57" s="266">
        <v>1596270</v>
      </c>
    </row>
    <row r="58" spans="1:7" s="258" customFormat="1" x14ac:dyDescent="0.25">
      <c r="A58" s="262" t="s">
        <v>643</v>
      </c>
      <c r="B58" s="263">
        <v>45103.77</v>
      </c>
      <c r="C58" s="263">
        <v>2200000</v>
      </c>
      <c r="D58" s="264">
        <v>2245103.77</v>
      </c>
      <c r="E58" s="263">
        <v>0</v>
      </c>
      <c r="F58" s="263">
        <v>0</v>
      </c>
      <c r="G58" s="266">
        <v>2245103.77</v>
      </c>
    </row>
    <row r="59" spans="1:7" x14ac:dyDescent="0.25">
      <c r="A59" s="31" t="s">
        <v>150</v>
      </c>
      <c r="B59" s="49"/>
      <c r="C59" s="49"/>
      <c r="D59" s="49"/>
      <c r="E59" s="49"/>
      <c r="F59" s="49"/>
      <c r="G59" s="49"/>
    </row>
    <row r="60" spans="1:7" x14ac:dyDescent="0.25">
      <c r="A60" s="3" t="s">
        <v>383</v>
      </c>
      <c r="B60" s="4">
        <f>SUM(B61:B80)</f>
        <v>223000000</v>
      </c>
      <c r="C60" s="4">
        <f>SUM(C61:C80)</f>
        <v>397695044.43999994</v>
      </c>
      <c r="D60" s="4">
        <f>SUM(D61:D80)</f>
        <v>620695044.44000006</v>
      </c>
      <c r="E60" s="4">
        <f>SUM(E61:E80)</f>
        <v>151554512.26999998</v>
      </c>
      <c r="F60" s="4">
        <f>SUM(F61:F80)</f>
        <v>150477459.21000001</v>
      </c>
      <c r="G60" s="4">
        <f>SUM(G61:G80)</f>
        <v>469140532.16999996</v>
      </c>
    </row>
    <row r="61" spans="1:7" x14ac:dyDescent="0.25">
      <c r="A61" s="267" t="s">
        <v>603</v>
      </c>
      <c r="B61" s="268">
        <v>0</v>
      </c>
      <c r="C61" s="268">
        <v>180000</v>
      </c>
      <c r="D61" s="269">
        <v>180000</v>
      </c>
      <c r="E61" s="268">
        <v>0</v>
      </c>
      <c r="F61" s="268">
        <v>0</v>
      </c>
      <c r="G61" s="269">
        <v>180000</v>
      </c>
    </row>
    <row r="62" spans="1:7" s="265" customFormat="1" x14ac:dyDescent="0.25">
      <c r="A62" s="267" t="s">
        <v>605</v>
      </c>
      <c r="B62" s="268">
        <v>11881675.4</v>
      </c>
      <c r="C62" s="268">
        <v>-4967769.18</v>
      </c>
      <c r="D62" s="269">
        <v>6913906.2200000007</v>
      </c>
      <c r="E62" s="268">
        <v>2255576.23</v>
      </c>
      <c r="F62" s="268">
        <v>2255576.23</v>
      </c>
      <c r="G62" s="269">
        <v>4658329.99</v>
      </c>
    </row>
    <row r="63" spans="1:7" s="265" customFormat="1" x14ac:dyDescent="0.25">
      <c r="A63" s="267" t="s">
        <v>608</v>
      </c>
      <c r="B63" s="268">
        <v>80300000</v>
      </c>
      <c r="C63" s="268">
        <v>186352409.72</v>
      </c>
      <c r="D63" s="269">
        <v>266652409.72</v>
      </c>
      <c r="E63" s="268">
        <v>73200696.760000005</v>
      </c>
      <c r="F63" s="268">
        <v>73200696.760000005</v>
      </c>
      <c r="G63" s="269">
        <v>193451712.95999998</v>
      </c>
    </row>
    <row r="64" spans="1:7" s="265" customFormat="1" x14ac:dyDescent="0.25">
      <c r="A64" s="267" t="s">
        <v>609</v>
      </c>
      <c r="B64" s="268">
        <v>0</v>
      </c>
      <c r="C64" s="268">
        <v>1974086</v>
      </c>
      <c r="D64" s="269">
        <v>1974086</v>
      </c>
      <c r="E64" s="268">
        <v>0</v>
      </c>
      <c r="F64" s="268">
        <v>0</v>
      </c>
      <c r="G64" s="269">
        <v>1974086</v>
      </c>
    </row>
    <row r="65" spans="1:7" s="265" customFormat="1" x14ac:dyDescent="0.25">
      <c r="A65" s="267" t="s">
        <v>610</v>
      </c>
      <c r="B65" s="268">
        <v>26355872.600000001</v>
      </c>
      <c r="C65" s="268">
        <v>5300000</v>
      </c>
      <c r="D65" s="269">
        <v>31655872.600000001</v>
      </c>
      <c r="E65" s="268">
        <v>26014871.59</v>
      </c>
      <c r="F65" s="268">
        <v>26014871.59</v>
      </c>
      <c r="G65" s="269">
        <v>5641001.0100000016</v>
      </c>
    </row>
    <row r="66" spans="1:7" s="265" customFormat="1" x14ac:dyDescent="0.25">
      <c r="A66" s="267" t="s">
        <v>611</v>
      </c>
      <c r="B66" s="268">
        <v>0</v>
      </c>
      <c r="C66" s="268">
        <v>800000</v>
      </c>
      <c r="D66" s="269">
        <v>800000</v>
      </c>
      <c r="E66" s="268">
        <v>278400</v>
      </c>
      <c r="F66" s="268">
        <v>278400</v>
      </c>
      <c r="G66" s="269">
        <v>521600</v>
      </c>
    </row>
    <row r="67" spans="1:7" s="265" customFormat="1" x14ac:dyDescent="0.25">
      <c r="A67" s="267" t="s">
        <v>616</v>
      </c>
      <c r="B67" s="268">
        <v>8700000</v>
      </c>
      <c r="C67" s="268">
        <v>4362357.67</v>
      </c>
      <c r="D67" s="269">
        <v>13062357.67</v>
      </c>
      <c r="E67" s="268">
        <v>0</v>
      </c>
      <c r="F67" s="268">
        <v>0</v>
      </c>
      <c r="G67" s="269">
        <v>13062357.67</v>
      </c>
    </row>
    <row r="68" spans="1:7" s="265" customFormat="1" x14ac:dyDescent="0.25">
      <c r="A68" s="267" t="s">
        <v>617</v>
      </c>
      <c r="B68" s="268">
        <v>0</v>
      </c>
      <c r="C68" s="268">
        <v>10276912.27</v>
      </c>
      <c r="D68" s="269">
        <v>10276912.27</v>
      </c>
      <c r="E68" s="268">
        <v>1024261.96</v>
      </c>
      <c r="F68" s="268">
        <v>1024261.96</v>
      </c>
      <c r="G68" s="269">
        <v>9252650.3099999987</v>
      </c>
    </row>
    <row r="69" spans="1:7" s="265" customFormat="1" x14ac:dyDescent="0.25">
      <c r="A69" s="267" t="s">
        <v>644</v>
      </c>
      <c r="B69" s="268">
        <v>55398787</v>
      </c>
      <c r="C69" s="268">
        <v>168679979.19999999</v>
      </c>
      <c r="D69" s="269">
        <v>224078766.19999999</v>
      </c>
      <c r="E69" s="268">
        <v>19321801.370000001</v>
      </c>
      <c r="F69" s="268">
        <v>19256281.379999999</v>
      </c>
      <c r="G69" s="269">
        <v>204756964.82999998</v>
      </c>
    </row>
    <row r="70" spans="1:7" s="265" customFormat="1" x14ac:dyDescent="0.25">
      <c r="A70" s="267" t="s">
        <v>620</v>
      </c>
      <c r="B70" s="268">
        <v>9832820</v>
      </c>
      <c r="C70" s="268">
        <v>-71125</v>
      </c>
      <c r="D70" s="269">
        <v>9761695</v>
      </c>
      <c r="E70" s="268">
        <v>3700426.63</v>
      </c>
      <c r="F70" s="268">
        <v>3670903.64</v>
      </c>
      <c r="G70" s="269">
        <v>6061268.3700000001</v>
      </c>
    </row>
    <row r="71" spans="1:7" s="265" customFormat="1" x14ac:dyDescent="0.25">
      <c r="A71" s="267" t="s">
        <v>645</v>
      </c>
      <c r="B71" s="268">
        <v>3435239</v>
      </c>
      <c r="C71" s="268">
        <v>635000</v>
      </c>
      <c r="D71" s="269">
        <v>4070239</v>
      </c>
      <c r="E71" s="268">
        <v>1235965.48</v>
      </c>
      <c r="F71" s="268">
        <v>1235965.48</v>
      </c>
      <c r="G71" s="269">
        <v>2834273.52</v>
      </c>
    </row>
    <row r="72" spans="1:7" s="265" customFormat="1" x14ac:dyDescent="0.25">
      <c r="A72" s="267" t="s">
        <v>646</v>
      </c>
      <c r="B72" s="268">
        <v>1415438</v>
      </c>
      <c r="C72" s="268">
        <v>0</v>
      </c>
      <c r="D72" s="269">
        <v>1415438</v>
      </c>
      <c r="E72" s="268">
        <v>618851.24</v>
      </c>
      <c r="F72" s="268">
        <v>618851.24</v>
      </c>
      <c r="G72" s="269">
        <v>796586.76</v>
      </c>
    </row>
    <row r="73" spans="1:7" s="265" customFormat="1" x14ac:dyDescent="0.25">
      <c r="A73" s="267" t="s">
        <v>647</v>
      </c>
      <c r="B73" s="268">
        <v>480168</v>
      </c>
      <c r="C73" s="268">
        <v>20000</v>
      </c>
      <c r="D73" s="269">
        <v>500168</v>
      </c>
      <c r="E73" s="268">
        <v>207159</v>
      </c>
      <c r="F73" s="268">
        <v>207159</v>
      </c>
      <c r="G73" s="269">
        <v>293009</v>
      </c>
    </row>
    <row r="74" spans="1:7" s="265" customFormat="1" x14ac:dyDescent="0.25">
      <c r="A74" s="267" t="s">
        <v>621</v>
      </c>
      <c r="B74" s="268">
        <v>0</v>
      </c>
      <c r="C74" s="268">
        <v>262850</v>
      </c>
      <c r="D74" s="269">
        <v>262850</v>
      </c>
      <c r="E74" s="268">
        <v>0</v>
      </c>
      <c r="F74" s="268">
        <v>0</v>
      </c>
      <c r="G74" s="269">
        <v>262850</v>
      </c>
    </row>
    <row r="75" spans="1:7" s="265" customFormat="1" x14ac:dyDescent="0.25">
      <c r="A75" s="267" t="s">
        <v>623</v>
      </c>
      <c r="B75" s="268">
        <v>15800000</v>
      </c>
      <c r="C75" s="268">
        <v>1475000</v>
      </c>
      <c r="D75" s="269">
        <v>17275000</v>
      </c>
      <c r="E75" s="268">
        <v>9210984.6199999992</v>
      </c>
      <c r="F75" s="268">
        <v>9210984.6199999992</v>
      </c>
      <c r="G75" s="269">
        <v>8064015.3800000008</v>
      </c>
    </row>
    <row r="76" spans="1:7" s="265" customFormat="1" x14ac:dyDescent="0.25">
      <c r="A76" s="267" t="s">
        <v>624</v>
      </c>
      <c r="B76" s="268">
        <v>9400000</v>
      </c>
      <c r="C76" s="268">
        <v>3750000</v>
      </c>
      <c r="D76" s="269">
        <v>13150000</v>
      </c>
      <c r="E76" s="268">
        <v>6222517.3799999999</v>
      </c>
      <c r="F76" s="268">
        <v>5240507.3</v>
      </c>
      <c r="G76" s="269">
        <v>6927482.6200000001</v>
      </c>
    </row>
    <row r="77" spans="1:7" s="265" customFormat="1" x14ac:dyDescent="0.25">
      <c r="A77" s="267" t="s">
        <v>632</v>
      </c>
      <c r="B77" s="268">
        <v>0</v>
      </c>
      <c r="C77" s="268">
        <v>11747000</v>
      </c>
      <c r="D77" s="269">
        <v>11747000</v>
      </c>
      <c r="E77" s="268">
        <v>8263000.0099999998</v>
      </c>
      <c r="F77" s="268">
        <v>8263000.0099999998</v>
      </c>
      <c r="G77" s="269">
        <v>3483999.99</v>
      </c>
    </row>
    <row r="78" spans="1:7" s="265" customFormat="1" x14ac:dyDescent="0.25">
      <c r="A78" s="267" t="s">
        <v>634</v>
      </c>
      <c r="B78" s="268">
        <v>0</v>
      </c>
      <c r="C78" s="268">
        <v>6641873.1799999997</v>
      </c>
      <c r="D78" s="269">
        <v>6641873.1799999997</v>
      </c>
      <c r="E78" s="268">
        <v>0</v>
      </c>
      <c r="F78" s="268">
        <v>0</v>
      </c>
      <c r="G78" s="269">
        <v>6641873.1799999997</v>
      </c>
    </row>
    <row r="79" spans="1:7" s="265" customFormat="1" x14ac:dyDescent="0.25">
      <c r="A79" s="267" t="s">
        <v>637</v>
      </c>
      <c r="B79" s="268">
        <v>0</v>
      </c>
      <c r="C79" s="268">
        <v>176470.58</v>
      </c>
      <c r="D79" s="269">
        <v>176470.58</v>
      </c>
      <c r="E79" s="268">
        <v>0</v>
      </c>
      <c r="F79" s="268">
        <v>0</v>
      </c>
      <c r="G79" s="269">
        <v>176470.58</v>
      </c>
    </row>
    <row r="80" spans="1:7" s="265" customFormat="1" x14ac:dyDescent="0.25">
      <c r="A80" s="267" t="s">
        <v>638</v>
      </c>
      <c r="B80" s="268">
        <v>0</v>
      </c>
      <c r="C80" s="268">
        <v>100000</v>
      </c>
      <c r="D80" s="269">
        <v>100000</v>
      </c>
      <c r="E80" s="268">
        <v>0</v>
      </c>
      <c r="F80" s="268">
        <v>0</v>
      </c>
      <c r="G80" s="269">
        <v>100000</v>
      </c>
    </row>
    <row r="81" spans="1:7" x14ac:dyDescent="0.25">
      <c r="A81" s="31" t="s">
        <v>150</v>
      </c>
      <c r="B81" s="49"/>
      <c r="C81" s="49"/>
      <c r="D81" s="49"/>
      <c r="E81" s="49"/>
      <c r="F81" s="49"/>
      <c r="G81" s="49"/>
    </row>
    <row r="82" spans="1:7" x14ac:dyDescent="0.25">
      <c r="A82" s="3" t="s">
        <v>379</v>
      </c>
      <c r="B82" s="4">
        <f>SUM(B60,B9)</f>
        <v>546000000</v>
      </c>
      <c r="C82" s="4">
        <f>SUM(C60,C9)</f>
        <v>544000000</v>
      </c>
      <c r="D82" s="4">
        <f>SUM(D60,D9)</f>
        <v>1090000000</v>
      </c>
      <c r="E82" s="4">
        <f>SUM(E60,E9)</f>
        <v>330879910.74000001</v>
      </c>
      <c r="F82" s="4">
        <f>SUM(F60,F9)</f>
        <v>328537674.02000004</v>
      </c>
      <c r="G82" s="4">
        <f>SUM(G60,G9)</f>
        <v>759120089.25999987</v>
      </c>
    </row>
    <row r="83" spans="1:7" x14ac:dyDescent="0.25">
      <c r="A83" s="55"/>
      <c r="B83" s="55"/>
      <c r="C83" s="55"/>
      <c r="D83" s="55"/>
      <c r="E83" s="55"/>
      <c r="F83" s="55"/>
      <c r="G8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9:G60 B9:G9 B81:G8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1:G82 G9 B59:G6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110" zoomScaleNormal="110" workbookViewId="0">
      <selection activeCell="E72" sqref="E7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7" t="s">
        <v>384</v>
      </c>
      <c r="B1" s="208"/>
      <c r="C1" s="208"/>
      <c r="D1" s="208"/>
      <c r="E1" s="208"/>
      <c r="F1" s="208"/>
      <c r="G1" s="208"/>
    </row>
    <row r="2" spans="1:7" x14ac:dyDescent="0.25">
      <c r="A2" s="110" t="str">
        <f>'Formato 1'!A2</f>
        <v>Municipio de Valle 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6" t="s">
        <v>4</v>
      </c>
      <c r="B7" s="204" t="s">
        <v>298</v>
      </c>
      <c r="C7" s="205"/>
      <c r="D7" s="205"/>
      <c r="E7" s="205"/>
      <c r="F7" s="206"/>
      <c r="G7" s="200" t="s">
        <v>387</v>
      </c>
    </row>
    <row r="8" spans="1:7" ht="30" x14ac:dyDescent="0.25">
      <c r="A8" s="197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99"/>
    </row>
    <row r="9" spans="1:7" ht="16.5" customHeight="1" x14ac:dyDescent="0.25">
      <c r="A9" s="26" t="s">
        <v>389</v>
      </c>
      <c r="B9" s="30">
        <f>SUM(B10,B19,B27,B37)</f>
        <v>323000000.00000006</v>
      </c>
      <c r="C9" s="30">
        <f t="shared" ref="C9:G9" si="0">SUM(C10,C19,C27,C37)</f>
        <v>146304955.56</v>
      </c>
      <c r="D9" s="30">
        <f t="shared" si="0"/>
        <v>469304955.56000006</v>
      </c>
      <c r="E9" s="30">
        <f t="shared" si="0"/>
        <v>179325398.47000003</v>
      </c>
      <c r="F9" s="30">
        <f t="shared" si="0"/>
        <v>178060214.81</v>
      </c>
      <c r="G9" s="30">
        <f t="shared" si="0"/>
        <v>289979557.09000003</v>
      </c>
    </row>
    <row r="10" spans="1:7" ht="15" customHeight="1" x14ac:dyDescent="0.25">
      <c r="A10" s="58" t="s">
        <v>390</v>
      </c>
      <c r="B10" s="47">
        <f>SUM(B11:B18)</f>
        <v>155947574.71000001</v>
      </c>
      <c r="C10" s="47">
        <f>SUM(C11:C18)</f>
        <v>25071524.920000002</v>
      </c>
      <c r="D10" s="47">
        <f>SUM(D11:D18)</f>
        <v>181019099.63</v>
      </c>
      <c r="E10" s="47">
        <f>SUM(E11:E18)</f>
        <v>61851269.369999997</v>
      </c>
      <c r="F10" s="47">
        <f>SUM(F11:F18)</f>
        <v>60790193.660000004</v>
      </c>
      <c r="G10" s="47">
        <f>SUM(G11:G18)</f>
        <v>119167830.26000001</v>
      </c>
    </row>
    <row r="11" spans="1:7" x14ac:dyDescent="0.25">
      <c r="A11" s="77" t="s">
        <v>391</v>
      </c>
      <c r="B11" s="270">
        <v>0</v>
      </c>
      <c r="C11" s="270">
        <v>0</v>
      </c>
      <c r="D11" s="270">
        <v>0</v>
      </c>
      <c r="E11" s="270">
        <v>0</v>
      </c>
      <c r="F11" s="270">
        <v>0</v>
      </c>
      <c r="G11" s="272">
        <v>0</v>
      </c>
    </row>
    <row r="12" spans="1:7" x14ac:dyDescent="0.25">
      <c r="A12" s="77" t="s">
        <v>392</v>
      </c>
      <c r="B12" s="271">
        <v>2138890</v>
      </c>
      <c r="C12" s="271">
        <v>-81398</v>
      </c>
      <c r="D12" s="270">
        <v>2057492</v>
      </c>
      <c r="E12" s="271">
        <v>807660.76</v>
      </c>
      <c r="F12" s="271">
        <v>807660.76</v>
      </c>
      <c r="G12" s="272">
        <v>1249831.24</v>
      </c>
    </row>
    <row r="13" spans="1:7" x14ac:dyDescent="0.25">
      <c r="A13" s="77" t="s">
        <v>393</v>
      </c>
      <c r="B13" s="271">
        <v>83291274</v>
      </c>
      <c r="C13" s="271">
        <v>3114270</v>
      </c>
      <c r="D13" s="270">
        <v>86405544</v>
      </c>
      <c r="E13" s="271">
        <v>32372827.91</v>
      </c>
      <c r="F13" s="271">
        <v>31341250.199999999</v>
      </c>
      <c r="G13" s="272">
        <v>54032716.090000004</v>
      </c>
    </row>
    <row r="14" spans="1:7" x14ac:dyDescent="0.25">
      <c r="A14" s="77" t="s">
        <v>394</v>
      </c>
      <c r="B14" s="270">
        <v>0</v>
      </c>
      <c r="C14" s="270">
        <v>0</v>
      </c>
      <c r="D14" s="270">
        <v>0</v>
      </c>
      <c r="E14" s="270">
        <v>0</v>
      </c>
      <c r="F14" s="270">
        <v>0</v>
      </c>
      <c r="G14" s="272">
        <v>0</v>
      </c>
    </row>
    <row r="15" spans="1:7" x14ac:dyDescent="0.25">
      <c r="A15" s="77" t="s">
        <v>395</v>
      </c>
      <c r="B15" s="271">
        <v>62730711.710000001</v>
      </c>
      <c r="C15" s="271">
        <v>-35457662.079999998</v>
      </c>
      <c r="D15" s="270">
        <v>27273049.630000003</v>
      </c>
      <c r="E15" s="271">
        <v>5060500.3499999996</v>
      </c>
      <c r="F15" s="271">
        <v>5031002.3499999996</v>
      </c>
      <c r="G15" s="272">
        <v>22212549.280000001</v>
      </c>
    </row>
    <row r="16" spans="1:7" x14ac:dyDescent="0.25">
      <c r="A16" s="77" t="s">
        <v>396</v>
      </c>
      <c r="B16" s="270">
        <v>0</v>
      </c>
      <c r="C16" s="270">
        <v>0</v>
      </c>
      <c r="D16" s="270">
        <v>0</v>
      </c>
      <c r="E16" s="270">
        <v>0</v>
      </c>
      <c r="F16" s="270">
        <v>0</v>
      </c>
      <c r="G16" s="272">
        <v>0</v>
      </c>
    </row>
    <row r="17" spans="1:7" x14ac:dyDescent="0.25">
      <c r="A17" s="77" t="s">
        <v>397</v>
      </c>
      <c r="B17" s="271">
        <v>0</v>
      </c>
      <c r="C17" s="271">
        <v>57096315</v>
      </c>
      <c r="D17" s="270">
        <v>57096315</v>
      </c>
      <c r="E17" s="271">
        <v>20134003.059999999</v>
      </c>
      <c r="F17" s="271">
        <v>20134003.059999999</v>
      </c>
      <c r="G17" s="272">
        <v>36962311.939999998</v>
      </c>
    </row>
    <row r="18" spans="1:7" x14ac:dyDescent="0.25">
      <c r="A18" s="77" t="s">
        <v>398</v>
      </c>
      <c r="B18" s="271">
        <v>7786699</v>
      </c>
      <c r="C18" s="271">
        <v>400000</v>
      </c>
      <c r="D18" s="270">
        <v>8186699</v>
      </c>
      <c r="E18" s="271">
        <v>3476277.29</v>
      </c>
      <c r="F18" s="271">
        <v>3476277.29</v>
      </c>
      <c r="G18" s="272">
        <v>4710421.71</v>
      </c>
    </row>
    <row r="19" spans="1:7" x14ac:dyDescent="0.25">
      <c r="A19" s="58" t="s">
        <v>399</v>
      </c>
      <c r="B19" s="47">
        <f>SUM(B20:B26)</f>
        <v>115777552</v>
      </c>
      <c r="C19" s="47">
        <f>SUM(C20:C26)</f>
        <v>102639922.83999999</v>
      </c>
      <c r="D19" s="47">
        <f>SUM(D20:D26)</f>
        <v>218417474.84</v>
      </c>
      <c r="E19" s="47">
        <f>SUM(E20:E26)</f>
        <v>88850113.25</v>
      </c>
      <c r="F19" s="47">
        <f>SUM(F20:F26)</f>
        <v>88702805.300000012</v>
      </c>
      <c r="G19" s="47">
        <f>SUM(G20:G26)</f>
        <v>129567361.59</v>
      </c>
    </row>
    <row r="20" spans="1:7" x14ac:dyDescent="0.25">
      <c r="A20" s="77" t="s">
        <v>400</v>
      </c>
      <c r="B20" s="274">
        <v>12490135</v>
      </c>
      <c r="C20" s="274">
        <v>11687258.6</v>
      </c>
      <c r="D20" s="273">
        <v>24177393.600000001</v>
      </c>
      <c r="E20" s="274">
        <v>5613885.0300000003</v>
      </c>
      <c r="F20" s="274">
        <v>5577507.29</v>
      </c>
      <c r="G20" s="273">
        <v>18563508.57</v>
      </c>
    </row>
    <row r="21" spans="1:7" x14ac:dyDescent="0.25">
      <c r="A21" s="77" t="s">
        <v>401</v>
      </c>
      <c r="B21" s="274">
        <v>56293458</v>
      </c>
      <c r="C21" s="274">
        <v>70050024.569999993</v>
      </c>
      <c r="D21" s="273">
        <v>126343482.56999999</v>
      </c>
      <c r="E21" s="274">
        <v>48736899.829999998</v>
      </c>
      <c r="F21" s="274">
        <v>48684609.619999997</v>
      </c>
      <c r="G21" s="273">
        <v>77606582.739999995</v>
      </c>
    </row>
    <row r="22" spans="1:7" x14ac:dyDescent="0.25">
      <c r="A22" s="77" t="s">
        <v>402</v>
      </c>
      <c r="B22" s="274">
        <v>994861</v>
      </c>
      <c r="C22" s="274">
        <v>9339168</v>
      </c>
      <c r="D22" s="273">
        <v>10334029</v>
      </c>
      <c r="E22" s="274">
        <v>1393974.47</v>
      </c>
      <c r="F22" s="274">
        <v>1393974.47</v>
      </c>
      <c r="G22" s="273">
        <v>8940054.5299999993</v>
      </c>
    </row>
    <row r="23" spans="1:7" x14ac:dyDescent="0.25">
      <c r="A23" s="77" t="s">
        <v>403</v>
      </c>
      <c r="B23" s="274">
        <v>9947885</v>
      </c>
      <c r="C23" s="274">
        <v>4329007.1399999997</v>
      </c>
      <c r="D23" s="273">
        <v>14276892.140000001</v>
      </c>
      <c r="E23" s="274">
        <v>5045264.2300000004</v>
      </c>
      <c r="F23" s="274">
        <v>5045264.2300000004</v>
      </c>
      <c r="G23" s="273">
        <v>9231627.9100000001</v>
      </c>
    </row>
    <row r="24" spans="1:7" x14ac:dyDescent="0.25">
      <c r="A24" s="77" t="s">
        <v>404</v>
      </c>
      <c r="B24" s="274">
        <v>12175352</v>
      </c>
      <c r="C24" s="274">
        <v>1102135</v>
      </c>
      <c r="D24" s="273">
        <v>13277487</v>
      </c>
      <c r="E24" s="274">
        <v>9029135.5399999991</v>
      </c>
      <c r="F24" s="274">
        <v>9007295.5399999991</v>
      </c>
      <c r="G24" s="273">
        <v>4248351.4600000009</v>
      </c>
    </row>
    <row r="25" spans="1:7" x14ac:dyDescent="0.25">
      <c r="A25" s="77" t="s">
        <v>405</v>
      </c>
      <c r="B25" s="274">
        <v>23875861</v>
      </c>
      <c r="C25" s="274">
        <v>6132329.5300000003</v>
      </c>
      <c r="D25" s="273">
        <v>30008190.530000001</v>
      </c>
      <c r="E25" s="274">
        <v>19030954.149999999</v>
      </c>
      <c r="F25" s="274">
        <v>18994154.149999999</v>
      </c>
      <c r="G25" s="273">
        <v>10977236.380000003</v>
      </c>
    </row>
    <row r="26" spans="1:7" x14ac:dyDescent="0.25">
      <c r="A26" s="77" t="s">
        <v>406</v>
      </c>
      <c r="B26" s="273">
        <v>0</v>
      </c>
      <c r="C26" s="273">
        <v>0</v>
      </c>
      <c r="D26" s="273">
        <v>0</v>
      </c>
      <c r="E26" s="273">
        <v>0</v>
      </c>
      <c r="F26" s="273">
        <v>0</v>
      </c>
      <c r="G26" s="273">
        <v>0</v>
      </c>
    </row>
    <row r="27" spans="1:7" x14ac:dyDescent="0.25">
      <c r="A27" s="58" t="s">
        <v>407</v>
      </c>
      <c r="B27" s="47">
        <f>SUM(B28:B36)</f>
        <v>33266798</v>
      </c>
      <c r="C27" s="47">
        <f>SUM(C28:C36)</f>
        <v>14109007.800000001</v>
      </c>
      <c r="D27" s="47">
        <f>SUM(D28:D36)</f>
        <v>47375805.800000004</v>
      </c>
      <c r="E27" s="47">
        <f>SUM(E28:E36)</f>
        <v>17458030.109999999</v>
      </c>
      <c r="F27" s="47">
        <f>SUM(F28:F36)</f>
        <v>17401230.109999999</v>
      </c>
      <c r="G27" s="47">
        <f>SUM(G28:G36)</f>
        <v>29917775.689999998</v>
      </c>
    </row>
    <row r="28" spans="1:7" x14ac:dyDescent="0.25">
      <c r="A28" s="80" t="s">
        <v>408</v>
      </c>
      <c r="B28" s="276">
        <v>9443809</v>
      </c>
      <c r="C28" s="276">
        <v>670186.9</v>
      </c>
      <c r="D28" s="275">
        <v>10113995.9</v>
      </c>
      <c r="E28" s="276">
        <v>3299046.93</v>
      </c>
      <c r="F28" s="276">
        <v>3299046.93</v>
      </c>
      <c r="G28" s="275">
        <v>6814948.9700000007</v>
      </c>
    </row>
    <row r="29" spans="1:7" x14ac:dyDescent="0.25">
      <c r="A29" s="77" t="s">
        <v>409</v>
      </c>
      <c r="B29" s="276">
        <v>13234421</v>
      </c>
      <c r="C29" s="276">
        <v>9976006.5199999996</v>
      </c>
      <c r="D29" s="275">
        <v>23210427.52</v>
      </c>
      <c r="E29" s="276">
        <v>4404267.3499999996</v>
      </c>
      <c r="F29" s="276">
        <v>4347467.3499999996</v>
      </c>
      <c r="G29" s="275">
        <v>18806160.170000002</v>
      </c>
    </row>
    <row r="30" spans="1:7" x14ac:dyDescent="0.25">
      <c r="A30" s="77" t="s">
        <v>410</v>
      </c>
      <c r="B30" s="275">
        <v>0</v>
      </c>
      <c r="C30" s="275">
        <v>0</v>
      </c>
      <c r="D30" s="275">
        <v>0</v>
      </c>
      <c r="E30" s="275">
        <v>0</v>
      </c>
      <c r="F30" s="275">
        <v>0</v>
      </c>
      <c r="G30" s="275">
        <v>0</v>
      </c>
    </row>
    <row r="31" spans="1:7" x14ac:dyDescent="0.25">
      <c r="A31" s="77" t="s">
        <v>411</v>
      </c>
      <c r="B31" s="275">
        <v>0</v>
      </c>
      <c r="C31" s="275">
        <v>0</v>
      </c>
      <c r="D31" s="275">
        <v>0</v>
      </c>
      <c r="E31" s="275">
        <v>0</v>
      </c>
      <c r="F31" s="275">
        <v>0</v>
      </c>
      <c r="G31" s="275">
        <v>0</v>
      </c>
    </row>
    <row r="32" spans="1:7" x14ac:dyDescent="0.25">
      <c r="A32" s="77" t="s">
        <v>412</v>
      </c>
      <c r="B32" s="276">
        <v>0</v>
      </c>
      <c r="C32" s="276">
        <v>2536814.38</v>
      </c>
      <c r="D32" s="275">
        <v>2536814.38</v>
      </c>
      <c r="E32" s="276">
        <v>0</v>
      </c>
      <c r="F32" s="276">
        <v>0</v>
      </c>
      <c r="G32" s="275">
        <v>2536814.38</v>
      </c>
    </row>
    <row r="33" spans="1:7" ht="14.45" customHeight="1" x14ac:dyDescent="0.25">
      <c r="A33" s="77" t="s">
        <v>413</v>
      </c>
      <c r="B33" s="275">
        <v>0</v>
      </c>
      <c r="C33" s="275">
        <v>0</v>
      </c>
      <c r="D33" s="275">
        <v>0</v>
      </c>
      <c r="E33" s="275">
        <v>0</v>
      </c>
      <c r="F33" s="275">
        <v>0</v>
      </c>
      <c r="G33" s="275">
        <v>0</v>
      </c>
    </row>
    <row r="34" spans="1:7" ht="14.45" customHeight="1" x14ac:dyDescent="0.25">
      <c r="A34" s="77" t="s">
        <v>414</v>
      </c>
      <c r="B34" s="276">
        <v>10588568</v>
      </c>
      <c r="C34" s="276">
        <v>926000</v>
      </c>
      <c r="D34" s="275">
        <v>11514568</v>
      </c>
      <c r="E34" s="276">
        <v>9754715.8300000001</v>
      </c>
      <c r="F34" s="276">
        <v>9754715.8300000001</v>
      </c>
      <c r="G34" s="275">
        <v>1759852.17</v>
      </c>
    </row>
    <row r="35" spans="1:7" ht="14.45" customHeight="1" x14ac:dyDescent="0.25">
      <c r="A35" s="77" t="s">
        <v>415</v>
      </c>
      <c r="B35" s="275">
        <v>0</v>
      </c>
      <c r="C35" s="275">
        <v>0</v>
      </c>
      <c r="D35" s="275">
        <v>0</v>
      </c>
      <c r="E35" s="275">
        <v>0</v>
      </c>
      <c r="F35" s="275">
        <v>0</v>
      </c>
      <c r="G35" s="275">
        <v>0</v>
      </c>
    </row>
    <row r="36" spans="1:7" ht="14.45" customHeight="1" x14ac:dyDescent="0.25">
      <c r="A36" s="77" t="s">
        <v>416</v>
      </c>
      <c r="B36" s="275">
        <v>0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</row>
    <row r="37" spans="1:7" ht="14.45" customHeight="1" x14ac:dyDescent="0.25">
      <c r="A37" s="59" t="s">
        <v>417</v>
      </c>
      <c r="B37" s="47">
        <f>SUM(B38:B41)</f>
        <v>18008075.289999999</v>
      </c>
      <c r="C37" s="47">
        <f>SUM(C38:C41)</f>
        <v>4484500</v>
      </c>
      <c r="D37" s="47">
        <f>SUM(D38:D41)</f>
        <v>22492575.289999999</v>
      </c>
      <c r="E37" s="47">
        <f>SUM(E38:E41)</f>
        <v>11165985.74</v>
      </c>
      <c r="F37" s="47">
        <f>SUM(F38:F41)</f>
        <v>11165985.74</v>
      </c>
      <c r="G37" s="47">
        <f>SUM(G38:G41)</f>
        <v>11326589.549999999</v>
      </c>
    </row>
    <row r="38" spans="1:7" x14ac:dyDescent="0.25">
      <c r="A38" s="80" t="s">
        <v>418</v>
      </c>
      <c r="B38" s="277">
        <v>0</v>
      </c>
      <c r="C38" s="277">
        <v>0</v>
      </c>
      <c r="D38" s="277">
        <v>0</v>
      </c>
      <c r="E38" s="277">
        <v>0</v>
      </c>
      <c r="F38" s="277">
        <v>0</v>
      </c>
      <c r="G38" s="277">
        <v>0</v>
      </c>
    </row>
    <row r="39" spans="1:7" ht="30" x14ac:dyDescent="0.25">
      <c r="A39" s="80" t="s">
        <v>419</v>
      </c>
      <c r="B39" s="278">
        <v>18008075.289999999</v>
      </c>
      <c r="C39" s="278">
        <v>4484500</v>
      </c>
      <c r="D39" s="277">
        <v>22492575.289999999</v>
      </c>
      <c r="E39" s="278">
        <v>11165985.74</v>
      </c>
      <c r="F39" s="278">
        <v>11165985.74</v>
      </c>
      <c r="G39" s="277">
        <v>11326589.549999999</v>
      </c>
    </row>
    <row r="40" spans="1:7" x14ac:dyDescent="0.25">
      <c r="A40" s="80" t="s">
        <v>420</v>
      </c>
      <c r="B40" s="277">
        <v>0</v>
      </c>
      <c r="C40" s="277">
        <v>0</v>
      </c>
      <c r="D40" s="277">
        <v>0</v>
      </c>
      <c r="E40" s="277">
        <v>0</v>
      </c>
      <c r="F40" s="277">
        <v>0</v>
      </c>
      <c r="G40" s="277">
        <v>0</v>
      </c>
    </row>
    <row r="41" spans="1:7" x14ac:dyDescent="0.25">
      <c r="A41" s="80" t="s">
        <v>421</v>
      </c>
      <c r="B41" s="277">
        <v>0</v>
      </c>
      <c r="C41" s="277">
        <v>0</v>
      </c>
      <c r="D41" s="277">
        <v>0</v>
      </c>
      <c r="E41" s="277">
        <v>0</v>
      </c>
      <c r="F41" s="277">
        <v>0</v>
      </c>
      <c r="G41" s="27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223000000</v>
      </c>
      <c r="C43" s="4">
        <f>SUM(C44,C53,C61,C71)</f>
        <v>397695044.44</v>
      </c>
      <c r="D43" s="4">
        <f>SUM(D44,D53,D61,D71)</f>
        <v>620695044.43999994</v>
      </c>
      <c r="E43" s="4">
        <f>SUM(E44,E53,E61,E71)</f>
        <v>151554512.27000001</v>
      </c>
      <c r="F43" s="4">
        <f>SUM(F44,F53,F61,F71)</f>
        <v>150477459.21000001</v>
      </c>
      <c r="G43" s="4">
        <f>SUM(G44,G53,G61,G71)</f>
        <v>469140532.17000002</v>
      </c>
    </row>
    <row r="44" spans="1:7" x14ac:dyDescent="0.25">
      <c r="A44" s="58" t="s">
        <v>390</v>
      </c>
      <c r="B44" s="47">
        <f>SUM(B45:B52)</f>
        <v>105236984.56</v>
      </c>
      <c r="C44" s="47">
        <f>SUM(C45:C52)</f>
        <v>169701085.01999998</v>
      </c>
      <c r="D44" s="47">
        <f>SUM(D45:D52)</f>
        <v>274938069.57999998</v>
      </c>
      <c r="E44" s="47">
        <f>SUM(E45:E52)</f>
        <v>41781209.799999997</v>
      </c>
      <c r="F44" s="47">
        <f>SUM(F45:F52)</f>
        <v>40704156.739999995</v>
      </c>
      <c r="G44" s="47">
        <f>SUM(G45:G52)</f>
        <v>233156859.78</v>
      </c>
    </row>
    <row r="45" spans="1:7" x14ac:dyDescent="0.25">
      <c r="A45" s="80" t="s">
        <v>391</v>
      </c>
      <c r="B45" s="279">
        <v>0</v>
      </c>
      <c r="C45" s="279">
        <v>0</v>
      </c>
      <c r="D45" s="279">
        <v>0</v>
      </c>
      <c r="E45" s="279">
        <v>0</v>
      </c>
      <c r="F45" s="279">
        <v>0</v>
      </c>
      <c r="G45" s="279">
        <v>0</v>
      </c>
    </row>
    <row r="46" spans="1:7" x14ac:dyDescent="0.25">
      <c r="A46" s="80" t="s">
        <v>392</v>
      </c>
      <c r="B46" s="280">
        <v>0</v>
      </c>
      <c r="C46" s="280">
        <v>180000</v>
      </c>
      <c r="D46" s="279">
        <v>180000</v>
      </c>
      <c r="E46" s="280">
        <v>0</v>
      </c>
      <c r="F46" s="280">
        <v>0</v>
      </c>
      <c r="G46" s="279">
        <v>180000</v>
      </c>
    </row>
    <row r="47" spans="1:7" x14ac:dyDescent="0.25">
      <c r="A47" s="80" t="s">
        <v>393</v>
      </c>
      <c r="B47" s="280">
        <v>25200000</v>
      </c>
      <c r="C47" s="280">
        <v>5225000</v>
      </c>
      <c r="D47" s="279">
        <v>30425000</v>
      </c>
      <c r="E47" s="280">
        <v>15433502</v>
      </c>
      <c r="F47" s="280">
        <v>14451491.92</v>
      </c>
      <c r="G47" s="279">
        <v>14991498</v>
      </c>
    </row>
    <row r="48" spans="1:7" x14ac:dyDescent="0.25">
      <c r="A48" s="80" t="s">
        <v>394</v>
      </c>
      <c r="B48" s="279">
        <v>0</v>
      </c>
      <c r="C48" s="279">
        <v>0</v>
      </c>
      <c r="D48" s="279">
        <v>0</v>
      </c>
      <c r="E48" s="279">
        <v>0</v>
      </c>
      <c r="F48" s="279">
        <v>0</v>
      </c>
      <c r="G48" s="279">
        <v>0</v>
      </c>
    </row>
    <row r="49" spans="1:7" x14ac:dyDescent="0.25">
      <c r="A49" s="80" t="s">
        <v>395</v>
      </c>
      <c r="B49" s="280">
        <v>9474532.5600000005</v>
      </c>
      <c r="C49" s="280">
        <v>-4967769.18</v>
      </c>
      <c r="D49" s="279">
        <v>4506763.3800000008</v>
      </c>
      <c r="E49" s="280">
        <v>1263504.08</v>
      </c>
      <c r="F49" s="280">
        <v>1263504.08</v>
      </c>
      <c r="G49" s="279">
        <v>3243259.3000000007</v>
      </c>
    </row>
    <row r="50" spans="1:7" x14ac:dyDescent="0.25">
      <c r="A50" s="80" t="s">
        <v>396</v>
      </c>
      <c r="B50" s="279">
        <v>0</v>
      </c>
      <c r="C50" s="279">
        <v>0</v>
      </c>
      <c r="D50" s="279">
        <v>0</v>
      </c>
      <c r="E50" s="279">
        <v>0</v>
      </c>
      <c r="F50" s="279">
        <v>0</v>
      </c>
      <c r="G50" s="279">
        <v>0</v>
      </c>
    </row>
    <row r="51" spans="1:7" x14ac:dyDescent="0.25">
      <c r="A51" s="80" t="s">
        <v>397</v>
      </c>
      <c r="B51" s="280">
        <v>70562452</v>
      </c>
      <c r="C51" s="280">
        <v>169263854.19999999</v>
      </c>
      <c r="D51" s="279">
        <v>239826306.19999999</v>
      </c>
      <c r="E51" s="280">
        <v>25084203.719999999</v>
      </c>
      <c r="F51" s="280">
        <v>24989160.739999998</v>
      </c>
      <c r="G51" s="279">
        <v>214742102.47999999</v>
      </c>
    </row>
    <row r="52" spans="1:7" x14ac:dyDescent="0.25">
      <c r="A52" s="80" t="s">
        <v>398</v>
      </c>
      <c r="B52" s="279">
        <v>0</v>
      </c>
      <c r="C52" s="279">
        <v>0</v>
      </c>
      <c r="D52" s="279">
        <v>0</v>
      </c>
      <c r="E52" s="279">
        <v>0</v>
      </c>
      <c r="F52" s="279">
        <v>0</v>
      </c>
      <c r="G52" s="279">
        <v>0</v>
      </c>
    </row>
    <row r="53" spans="1:7" x14ac:dyDescent="0.25">
      <c r="A53" s="58" t="s">
        <v>399</v>
      </c>
      <c r="B53" s="47">
        <f>SUM(B54:B60)</f>
        <v>115355872.59999999</v>
      </c>
      <c r="C53" s="47">
        <f>SUM(C54:C60)</f>
        <v>180088909.68000001</v>
      </c>
      <c r="D53" s="47">
        <f>SUM(D54:D60)</f>
        <v>295444782.27999997</v>
      </c>
      <c r="E53" s="47">
        <f>SUM(E54:E60)</f>
        <v>91936023.090000004</v>
      </c>
      <c r="F53" s="47">
        <f>SUM(F54:F60)</f>
        <v>91936023.090000004</v>
      </c>
      <c r="G53" s="47">
        <f>SUM(G54:G60)</f>
        <v>203508759.19000003</v>
      </c>
    </row>
    <row r="54" spans="1:7" x14ac:dyDescent="0.25">
      <c r="A54" s="80" t="s">
        <v>400</v>
      </c>
      <c r="B54" s="282">
        <v>0</v>
      </c>
      <c r="C54" s="282">
        <v>2852105.52</v>
      </c>
      <c r="D54" s="281">
        <v>2852105.52</v>
      </c>
      <c r="E54" s="282">
        <v>278400</v>
      </c>
      <c r="F54" s="282">
        <v>278400</v>
      </c>
      <c r="G54" s="281">
        <v>2573705.52</v>
      </c>
    </row>
    <row r="55" spans="1:7" x14ac:dyDescent="0.25">
      <c r="A55" s="80" t="s">
        <v>401</v>
      </c>
      <c r="B55" s="282">
        <v>115355872.59999999</v>
      </c>
      <c r="C55" s="282">
        <v>160515852.63999999</v>
      </c>
      <c r="D55" s="281">
        <v>275871725.24000001</v>
      </c>
      <c r="E55" s="282">
        <v>89708113.170000002</v>
      </c>
      <c r="F55" s="282">
        <v>89708113.170000002</v>
      </c>
      <c r="G55" s="281">
        <v>186163612.06999999</v>
      </c>
    </row>
    <row r="56" spans="1:7" x14ac:dyDescent="0.25">
      <c r="A56" s="80" t="s">
        <v>402</v>
      </c>
      <c r="B56" s="281">
        <v>0</v>
      </c>
      <c r="C56" s="281">
        <v>0</v>
      </c>
      <c r="D56" s="281">
        <v>0</v>
      </c>
      <c r="E56" s="281">
        <v>0</v>
      </c>
      <c r="F56" s="281">
        <v>0</v>
      </c>
      <c r="G56" s="281">
        <v>0</v>
      </c>
    </row>
    <row r="57" spans="1:7" x14ac:dyDescent="0.25">
      <c r="A57" s="81" t="s">
        <v>403</v>
      </c>
      <c r="B57" s="282">
        <v>0</v>
      </c>
      <c r="C57" s="282">
        <v>16544480.939999999</v>
      </c>
      <c r="D57" s="281">
        <v>16544480.939999999</v>
      </c>
      <c r="E57" s="282">
        <v>1949509.92</v>
      </c>
      <c r="F57" s="282">
        <v>1949509.92</v>
      </c>
      <c r="G57" s="281">
        <v>14594971.02</v>
      </c>
    </row>
    <row r="58" spans="1:7" x14ac:dyDescent="0.25">
      <c r="A58" s="80" t="s">
        <v>404</v>
      </c>
      <c r="B58" s="281">
        <v>0</v>
      </c>
      <c r="C58" s="281">
        <v>0</v>
      </c>
      <c r="D58" s="281">
        <v>0</v>
      </c>
      <c r="E58" s="281">
        <v>0</v>
      </c>
      <c r="F58" s="281">
        <v>0</v>
      </c>
      <c r="G58" s="281">
        <v>0</v>
      </c>
    </row>
    <row r="59" spans="1:7" x14ac:dyDescent="0.25">
      <c r="A59" s="80" t="s">
        <v>405</v>
      </c>
      <c r="B59" s="282">
        <v>0</v>
      </c>
      <c r="C59" s="282">
        <v>176470.58</v>
      </c>
      <c r="D59" s="281">
        <v>176470.58</v>
      </c>
      <c r="E59" s="282">
        <v>0</v>
      </c>
      <c r="F59" s="282">
        <v>0</v>
      </c>
      <c r="G59" s="281">
        <v>176470.58</v>
      </c>
    </row>
    <row r="60" spans="1:7" x14ac:dyDescent="0.25">
      <c r="A60" s="80" t="s">
        <v>406</v>
      </c>
      <c r="B60" s="281">
        <v>0</v>
      </c>
      <c r="C60" s="281">
        <v>0</v>
      </c>
      <c r="D60" s="281">
        <v>0</v>
      </c>
      <c r="E60" s="281">
        <v>0</v>
      </c>
      <c r="F60" s="281">
        <v>0</v>
      </c>
      <c r="G60" s="281">
        <v>0</v>
      </c>
    </row>
    <row r="61" spans="1:7" x14ac:dyDescent="0.25">
      <c r="A61" s="58" t="s">
        <v>407</v>
      </c>
      <c r="B61" s="47">
        <f>SUM(B62:B70)</f>
        <v>0</v>
      </c>
      <c r="C61" s="47">
        <f>SUM(C62:C70)</f>
        <v>47905049.739999995</v>
      </c>
      <c r="D61" s="47">
        <f>SUM(D62:D70)</f>
        <v>47905049.739999995</v>
      </c>
      <c r="E61" s="47">
        <f>SUM(E62:E70)</f>
        <v>16845207.229999997</v>
      </c>
      <c r="F61" s="47">
        <f>SUM(F62:F70)</f>
        <v>16845207.229999997</v>
      </c>
      <c r="G61" s="47">
        <f>SUM(G62:G70)</f>
        <v>31059842.509999998</v>
      </c>
    </row>
    <row r="62" spans="1:7" x14ac:dyDescent="0.25">
      <c r="A62" s="80" t="s">
        <v>408</v>
      </c>
      <c r="B62" s="283">
        <v>0</v>
      </c>
      <c r="C62" s="283">
        <v>0</v>
      </c>
      <c r="D62" s="283">
        <v>0</v>
      </c>
      <c r="E62" s="283">
        <v>0</v>
      </c>
      <c r="F62" s="283">
        <v>0</v>
      </c>
      <c r="G62" s="283">
        <v>0</v>
      </c>
    </row>
    <row r="63" spans="1:7" x14ac:dyDescent="0.25">
      <c r="A63" s="80" t="s">
        <v>409</v>
      </c>
      <c r="B63" s="284">
        <v>0</v>
      </c>
      <c r="C63" s="284">
        <v>10276912.27</v>
      </c>
      <c r="D63" s="283">
        <v>10276912.27</v>
      </c>
      <c r="E63" s="284">
        <v>1024261.96</v>
      </c>
      <c r="F63" s="284">
        <v>1024261.96</v>
      </c>
      <c r="G63" s="283">
        <v>9252650.3099999987</v>
      </c>
    </row>
    <row r="64" spans="1:7" x14ac:dyDescent="0.25">
      <c r="A64" s="80" t="s">
        <v>410</v>
      </c>
      <c r="B64" s="283">
        <v>0</v>
      </c>
      <c r="C64" s="283">
        <v>0</v>
      </c>
      <c r="D64" s="283">
        <v>0</v>
      </c>
      <c r="E64" s="283">
        <v>0</v>
      </c>
      <c r="F64" s="283">
        <v>0</v>
      </c>
      <c r="G64" s="283">
        <v>0</v>
      </c>
    </row>
    <row r="65" spans="1:7" x14ac:dyDescent="0.25">
      <c r="A65" s="80" t="s">
        <v>411</v>
      </c>
      <c r="B65" s="283">
        <v>0</v>
      </c>
      <c r="C65" s="283">
        <v>0</v>
      </c>
      <c r="D65" s="283">
        <v>0</v>
      </c>
      <c r="E65" s="283">
        <v>0</v>
      </c>
      <c r="F65" s="283">
        <v>0</v>
      </c>
      <c r="G65" s="283">
        <v>0</v>
      </c>
    </row>
    <row r="66" spans="1:7" x14ac:dyDescent="0.25">
      <c r="A66" s="80" t="s">
        <v>412</v>
      </c>
      <c r="B66" s="284">
        <v>0</v>
      </c>
      <c r="C66" s="284">
        <v>25881137.469999999</v>
      </c>
      <c r="D66" s="283">
        <v>25881137.469999999</v>
      </c>
      <c r="E66" s="284">
        <v>7557945.2599999998</v>
      </c>
      <c r="F66" s="284">
        <v>7557945.2599999998</v>
      </c>
      <c r="G66" s="283">
        <v>18323192.210000001</v>
      </c>
    </row>
    <row r="67" spans="1:7" x14ac:dyDescent="0.25">
      <c r="A67" s="80" t="s">
        <v>413</v>
      </c>
      <c r="B67" s="283">
        <v>0</v>
      </c>
      <c r="C67" s="283">
        <v>0</v>
      </c>
      <c r="D67" s="283">
        <v>0</v>
      </c>
      <c r="E67" s="283">
        <v>0</v>
      </c>
      <c r="F67" s="283">
        <v>0</v>
      </c>
      <c r="G67" s="283">
        <v>0</v>
      </c>
    </row>
    <row r="68" spans="1:7" x14ac:dyDescent="0.25">
      <c r="A68" s="80" t="s">
        <v>414</v>
      </c>
      <c r="B68" s="284">
        <v>0</v>
      </c>
      <c r="C68" s="284">
        <v>11747000</v>
      </c>
      <c r="D68" s="283">
        <v>11747000</v>
      </c>
      <c r="E68" s="284">
        <v>8263000.0099999998</v>
      </c>
      <c r="F68" s="284">
        <v>8263000.0099999998</v>
      </c>
      <c r="G68" s="283">
        <v>3483999.99</v>
      </c>
    </row>
    <row r="69" spans="1:7" x14ac:dyDescent="0.25">
      <c r="A69" s="80" t="s">
        <v>415</v>
      </c>
      <c r="B69" s="283">
        <v>0</v>
      </c>
      <c r="C69" s="283">
        <v>0</v>
      </c>
      <c r="D69" s="283">
        <v>0</v>
      </c>
      <c r="E69" s="283">
        <v>0</v>
      </c>
      <c r="F69" s="283">
        <v>0</v>
      </c>
      <c r="G69" s="283">
        <v>0</v>
      </c>
    </row>
    <row r="70" spans="1:7" x14ac:dyDescent="0.25">
      <c r="A70" s="80" t="s">
        <v>416</v>
      </c>
      <c r="B70" s="283">
        <v>0</v>
      </c>
      <c r="C70" s="283">
        <v>0</v>
      </c>
      <c r="D70" s="283">
        <v>0</v>
      </c>
      <c r="E70" s="283">
        <v>0</v>
      </c>
      <c r="F70" s="283">
        <v>0</v>
      </c>
      <c r="G70" s="283">
        <v>0</v>
      </c>
    </row>
    <row r="71" spans="1:7" x14ac:dyDescent="0.25">
      <c r="A71" s="59" t="s">
        <v>417</v>
      </c>
      <c r="B71" s="47">
        <f>SUM(B72:B75)</f>
        <v>2407142.84</v>
      </c>
      <c r="C71" s="47">
        <f>SUM(C72:C75)</f>
        <v>0</v>
      </c>
      <c r="D71" s="47">
        <f>SUM(D72:D75)</f>
        <v>2407142.84</v>
      </c>
      <c r="E71" s="47">
        <f>SUM(E72:E75)</f>
        <v>992072.15</v>
      </c>
      <c r="F71" s="47">
        <f>SUM(F72:F75)</f>
        <v>992072.15</v>
      </c>
      <c r="G71" s="47">
        <f>SUM(G72:G75)</f>
        <v>1415070.69</v>
      </c>
    </row>
    <row r="72" spans="1:7" x14ac:dyDescent="0.25">
      <c r="A72" s="80" t="s">
        <v>418</v>
      </c>
      <c r="B72" s="286">
        <v>2407142.84</v>
      </c>
      <c r="C72" s="286">
        <v>0</v>
      </c>
      <c r="D72" s="285">
        <v>2407142.84</v>
      </c>
      <c r="E72" s="286">
        <v>992072.15</v>
      </c>
      <c r="F72" s="286">
        <v>992072.15</v>
      </c>
      <c r="G72" s="285">
        <v>1415070.69</v>
      </c>
    </row>
    <row r="73" spans="1:7" ht="30" x14ac:dyDescent="0.25">
      <c r="A73" s="80" t="s">
        <v>419</v>
      </c>
      <c r="B73" s="285">
        <v>0</v>
      </c>
      <c r="C73" s="285">
        <v>0</v>
      </c>
      <c r="D73" s="285">
        <v>0</v>
      </c>
      <c r="E73" s="285">
        <v>0</v>
      </c>
      <c r="F73" s="285">
        <v>0</v>
      </c>
      <c r="G73" s="285">
        <v>0</v>
      </c>
    </row>
    <row r="74" spans="1:7" x14ac:dyDescent="0.25">
      <c r="A74" s="80" t="s">
        <v>420</v>
      </c>
      <c r="B74" s="285">
        <v>0</v>
      </c>
      <c r="C74" s="285">
        <v>0</v>
      </c>
      <c r="D74" s="285">
        <v>0</v>
      </c>
      <c r="E74" s="285">
        <v>0</v>
      </c>
      <c r="F74" s="285">
        <v>0</v>
      </c>
      <c r="G74" s="285">
        <v>0</v>
      </c>
    </row>
    <row r="75" spans="1:7" x14ac:dyDescent="0.25">
      <c r="A75" s="80" t="s">
        <v>421</v>
      </c>
      <c r="B75" s="285">
        <v>0</v>
      </c>
      <c r="C75" s="285">
        <v>0</v>
      </c>
      <c r="D75" s="285">
        <v>0</v>
      </c>
      <c r="E75" s="285">
        <v>0</v>
      </c>
      <c r="F75" s="285">
        <v>0</v>
      </c>
      <c r="G75" s="285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546000000</v>
      </c>
      <c r="C77" s="4">
        <f>C43+C9</f>
        <v>544000000</v>
      </c>
      <c r="D77" s="4">
        <f>D43+D9</f>
        <v>1090000000</v>
      </c>
      <c r="E77" s="4">
        <f>E43+E9</f>
        <v>330879910.74000001</v>
      </c>
      <c r="F77" s="4">
        <f>F43+F9</f>
        <v>328537674.01999998</v>
      </c>
      <c r="G77" s="4">
        <f>G43+G9</f>
        <v>759120089.25999999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42:G42 B76:G7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110" zoomScaleNormal="110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1" t="s">
        <v>423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Municipio de Valle 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6" t="s">
        <v>425</v>
      </c>
      <c r="B7" s="199" t="s">
        <v>298</v>
      </c>
      <c r="C7" s="199"/>
      <c r="D7" s="199"/>
      <c r="E7" s="199"/>
      <c r="F7" s="199"/>
      <c r="G7" s="199" t="s">
        <v>299</v>
      </c>
    </row>
    <row r="8" spans="1:7" ht="30" x14ac:dyDescent="0.25">
      <c r="A8" s="197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209"/>
    </row>
    <row r="9" spans="1:7" ht="15.75" customHeight="1" x14ac:dyDescent="0.25">
      <c r="A9" s="26" t="s">
        <v>426</v>
      </c>
      <c r="B9" s="119">
        <f>SUM(B10,B11,B12,B15,B16,B19)</f>
        <v>136703147</v>
      </c>
      <c r="C9" s="119">
        <f>SUM(C10,C11,C12,C15,C16,C19)</f>
        <v>-1186333</v>
      </c>
      <c r="D9" s="119">
        <f>SUM(D10,D11,D12,D15,D16,D19)</f>
        <v>135516814</v>
      </c>
      <c r="E9" s="119">
        <f>SUM(E10,E11,E12,E15,E16,E19)</f>
        <v>53333533.049999997</v>
      </c>
      <c r="F9" s="119">
        <f>SUM(F10,F11,F12,F15,F16,F19)</f>
        <v>52443840.640000001</v>
      </c>
      <c r="G9" s="119">
        <f>SUM(G10,G11,G12,G15,G16,G19)</f>
        <v>82183280.950000003</v>
      </c>
    </row>
    <row r="10" spans="1:7" x14ac:dyDescent="0.25">
      <c r="A10" s="58" t="s">
        <v>427</v>
      </c>
      <c r="B10" s="287">
        <v>136703147</v>
      </c>
      <c r="C10" s="287">
        <v>-1186333</v>
      </c>
      <c r="D10" s="288">
        <v>135516814</v>
      </c>
      <c r="E10" s="287">
        <v>53333533.049999997</v>
      </c>
      <c r="F10" s="287">
        <v>52443840.640000001</v>
      </c>
      <c r="G10" s="76">
        <f>D10-E10</f>
        <v>82183280.950000003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0">C13+C14</f>
        <v>0</v>
      </c>
      <c r="D12" s="76">
        <f t="shared" si="0"/>
        <v>0</v>
      </c>
      <c r="E12" s="76">
        <f t="shared" si="0"/>
        <v>0</v>
      </c>
      <c r="F12" s="76">
        <f t="shared" si="0"/>
        <v>0</v>
      </c>
      <c r="G12" s="76">
        <f>G13+G14</f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>D13-E13</f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>D14-E14</f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>D15-E15</f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1">C17+C18</f>
        <v>0</v>
      </c>
      <c r="D16" s="76">
        <f t="shared" si="1"/>
        <v>0</v>
      </c>
      <c r="E16" s="76">
        <f t="shared" si="1"/>
        <v>0</v>
      </c>
      <c r="F16" s="76">
        <f t="shared" si="1"/>
        <v>0</v>
      </c>
      <c r="G16" s="76">
        <f>G17+G18</f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>D17-E17</f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>D18-E18</f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>D19-E19</f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75212452</v>
      </c>
      <c r="C21" s="119">
        <f>SUM(C22,C23,C24,C27,C28,C31)</f>
        <v>-3967036</v>
      </c>
      <c r="D21" s="119">
        <f>SUM(D22,D23,D24,D27,D28,D31)</f>
        <v>71245416</v>
      </c>
      <c r="E21" s="119">
        <f>SUM(E22,E23,E24,E27,E28,E31)</f>
        <v>29098961.390000001</v>
      </c>
      <c r="F21" s="119">
        <f>SUM(F22,F23,F24,F27,F28,F31)</f>
        <v>28225364.309999999</v>
      </c>
      <c r="G21" s="119">
        <f>SUM(G22,G23,G24,G27,G28,G31)</f>
        <v>42146454.609999999</v>
      </c>
    </row>
    <row r="22" spans="1:7" x14ac:dyDescent="0.25">
      <c r="A22" s="58" t="s">
        <v>427</v>
      </c>
      <c r="B22" s="289">
        <v>75212452</v>
      </c>
      <c r="C22" s="289">
        <v>-3967036</v>
      </c>
      <c r="D22" s="290">
        <v>71245416</v>
      </c>
      <c r="E22" s="289">
        <v>29098961.390000001</v>
      </c>
      <c r="F22" s="289">
        <v>28225364.309999999</v>
      </c>
      <c r="G22" s="76">
        <f>D22-E22</f>
        <v>42146454.609999999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>D23-E23</f>
        <v>0</v>
      </c>
    </row>
    <row r="24" spans="1:7" x14ac:dyDescent="0.25">
      <c r="A24" s="58" t="s">
        <v>429</v>
      </c>
      <c r="B24" s="76">
        <f t="shared" ref="B24:G24" si="2">B25+B26</f>
        <v>0</v>
      </c>
      <c r="C24" s="76">
        <f t="shared" si="2"/>
        <v>0</v>
      </c>
      <c r="D24" s="76">
        <f t="shared" si="2"/>
        <v>0</v>
      </c>
      <c r="E24" s="76">
        <f t="shared" si="2"/>
        <v>0</v>
      </c>
      <c r="F24" s="76">
        <f t="shared" si="2"/>
        <v>0</v>
      </c>
      <c r="G24" s="76">
        <f>G25+G26</f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>D25-E25</f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>D26-E26</f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>D27-E27</f>
        <v>0</v>
      </c>
    </row>
    <row r="28" spans="1:7" ht="30" x14ac:dyDescent="0.25">
      <c r="A28" s="59" t="s">
        <v>433</v>
      </c>
      <c r="B28" s="76">
        <f t="shared" ref="B28:G28" si="3">B29+B30</f>
        <v>0</v>
      </c>
      <c r="C28" s="76">
        <f t="shared" si="3"/>
        <v>0</v>
      </c>
      <c r="D28" s="76">
        <f t="shared" si="3"/>
        <v>0</v>
      </c>
      <c r="E28" s="76">
        <f t="shared" si="3"/>
        <v>0</v>
      </c>
      <c r="F28" s="76">
        <f t="shared" si="3"/>
        <v>0</v>
      </c>
      <c r="G28" s="76">
        <f>G29+G30</f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>D29-E29</f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>D30-E30</f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>D31-E31</f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211915599</v>
      </c>
      <c r="C33" s="119">
        <f>C21+C9</f>
        <v>-5153369</v>
      </c>
      <c r="D33" s="119">
        <f>D21+D9</f>
        <v>206762230</v>
      </c>
      <c r="E33" s="119">
        <f>E21+E9</f>
        <v>82432494.439999998</v>
      </c>
      <c r="F33" s="119">
        <f>F21+F9</f>
        <v>80669204.950000003</v>
      </c>
      <c r="G33" s="119">
        <f>G21+G9</f>
        <v>124329735.56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F11 B34:G34 B12:F20 B23:F32" unlockedFormula="1"/>
    <ignoredError sqref="G20 G3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2024-03-20T14:35:03Z</cp:lastPrinted>
  <dcterms:created xsi:type="dcterms:W3CDTF">2023-03-16T22:14:51Z</dcterms:created>
  <dcterms:modified xsi:type="dcterms:W3CDTF">2024-07-23T19:31:48Z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